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6179A469-723D-4D17-AA35-194955F4C83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載例" sheetId="20" r:id="rId1"/>
    <sheet name="3月" sheetId="9" r:id="rId2"/>
    <sheet name="4月" sheetId="11" r:id="rId3"/>
    <sheet name="5月" sheetId="12" r:id="rId4"/>
    <sheet name="6月" sheetId="13" r:id="rId5"/>
    <sheet name="7月" sheetId="14" r:id="rId6"/>
    <sheet name="8月" sheetId="15" r:id="rId7"/>
    <sheet name="9月" sheetId="16" r:id="rId8"/>
    <sheet name="10月" sheetId="17" r:id="rId9"/>
    <sheet name="11月" sheetId="18" r:id="rId10"/>
    <sheet name="12月" sheetId="19" r:id="rId11"/>
    <sheet name="祝日" sheetId="2" r:id="rId12"/>
  </sheets>
  <externalReferences>
    <externalReference r:id="rId13"/>
  </externalReferences>
  <definedNames>
    <definedName name="_xlnm.Print_Area" localSheetId="8">'10月'!$B$4:$F$51</definedName>
    <definedName name="_xlnm.Print_Area" localSheetId="9">'11月'!$B$4:$F$51</definedName>
    <definedName name="_xlnm.Print_Area" localSheetId="10">'12月'!$B$4:$F$51</definedName>
    <definedName name="_xlnm.Print_Area" localSheetId="1">'3月'!$B$4:$F$51</definedName>
    <definedName name="_xlnm.Print_Area" localSheetId="2">'4月'!$B$4:$F$51</definedName>
    <definedName name="_xlnm.Print_Area" localSheetId="3">'5月'!$B$4:$F$51</definedName>
    <definedName name="_xlnm.Print_Area" localSheetId="4">'6月'!$B$4:$F$51</definedName>
    <definedName name="_xlnm.Print_Area" localSheetId="5">'7月'!$B$4:$F$51</definedName>
    <definedName name="_xlnm.Print_Area" localSheetId="6">'8月'!$B$4:$F$51</definedName>
    <definedName name="_xlnm.Print_Area" localSheetId="7">'9月'!$B$4:$F$51</definedName>
    <definedName name="_xlnm.Print_Area" localSheetId="0">記載例!$A$1:$J$52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20" l="1"/>
  <c r="D48" i="20"/>
  <c r="B10" i="20"/>
  <c r="C10" i="20" s="1"/>
  <c r="L6" i="20"/>
  <c r="E49" i="20" s="1"/>
  <c r="E50" i="20" s="1"/>
  <c r="E50" i="11"/>
  <c r="E50" i="12"/>
  <c r="E50" i="13"/>
  <c r="E50" i="14"/>
  <c r="E50" i="15"/>
  <c r="E50" i="16"/>
  <c r="E50" i="17"/>
  <c r="E50" i="18"/>
  <c r="E50" i="19"/>
  <c r="D50" i="11"/>
  <c r="D50" i="12"/>
  <c r="D50" i="13"/>
  <c r="D50" i="14"/>
  <c r="D50" i="15"/>
  <c r="D50" i="16"/>
  <c r="D50" i="17"/>
  <c r="D50" i="18"/>
  <c r="D50" i="19"/>
  <c r="D50" i="9"/>
  <c r="D48" i="12"/>
  <c r="D48" i="13"/>
  <c r="D48" i="14"/>
  <c r="D48" i="15"/>
  <c r="D48" i="16"/>
  <c r="D48" i="17"/>
  <c r="D48" i="18"/>
  <c r="D48" i="19"/>
  <c r="D48" i="11"/>
  <c r="E49" i="12"/>
  <c r="D49" i="12"/>
  <c r="E48" i="12"/>
  <c r="E49" i="13"/>
  <c r="D49" i="13"/>
  <c r="E48" i="13"/>
  <c r="E49" i="14"/>
  <c r="D49" i="14"/>
  <c r="E48" i="14"/>
  <c r="E49" i="15"/>
  <c r="D49" i="15"/>
  <c r="E48" i="15"/>
  <c r="E49" i="16"/>
  <c r="D49" i="16"/>
  <c r="E48" i="16"/>
  <c r="E49" i="17"/>
  <c r="D49" i="17"/>
  <c r="E48" i="17"/>
  <c r="E49" i="18"/>
  <c r="D49" i="18"/>
  <c r="E48" i="18"/>
  <c r="E49" i="19"/>
  <c r="D49" i="19"/>
  <c r="E48" i="19"/>
  <c r="E49" i="11"/>
  <c r="D49" i="11"/>
  <c r="E48" i="11"/>
  <c r="E49" i="9"/>
  <c r="D49" i="9"/>
  <c r="D48" i="9"/>
  <c r="F45" i="12"/>
  <c r="F44" i="12"/>
  <c r="F43" i="12"/>
  <c r="F42" i="12"/>
  <c r="F41" i="12"/>
  <c r="F45" i="13"/>
  <c r="F44" i="13"/>
  <c r="F43" i="13"/>
  <c r="F42" i="13"/>
  <c r="F41" i="13"/>
  <c r="F45" i="14"/>
  <c r="F44" i="14"/>
  <c r="F43" i="14"/>
  <c r="F42" i="14"/>
  <c r="F41" i="14"/>
  <c r="F45" i="15"/>
  <c r="F44" i="15"/>
  <c r="F43" i="15"/>
  <c r="F42" i="15"/>
  <c r="F41" i="15"/>
  <c r="F45" i="16"/>
  <c r="F44" i="16"/>
  <c r="F43" i="16"/>
  <c r="F42" i="16"/>
  <c r="F41" i="16"/>
  <c r="F45" i="17"/>
  <c r="F44" i="17"/>
  <c r="F43" i="17"/>
  <c r="F42" i="17"/>
  <c r="F41" i="17"/>
  <c r="F45" i="18"/>
  <c r="F44" i="18"/>
  <c r="F43" i="18"/>
  <c r="F42" i="18"/>
  <c r="F41" i="18"/>
  <c r="F45" i="19"/>
  <c r="F44" i="19"/>
  <c r="F43" i="19"/>
  <c r="F42" i="19"/>
  <c r="F41" i="19"/>
  <c r="F45" i="11"/>
  <c r="F44" i="11"/>
  <c r="F43" i="11"/>
  <c r="F42" i="11"/>
  <c r="F41" i="11"/>
  <c r="F45" i="9"/>
  <c r="F44" i="9"/>
  <c r="F43" i="9"/>
  <c r="F42" i="9"/>
  <c r="F41" i="9"/>
  <c r="B10" i="19"/>
  <c r="B11" i="19" s="1"/>
  <c r="L6" i="19"/>
  <c r="B10" i="18"/>
  <c r="B11" i="18" s="1"/>
  <c r="L6" i="18"/>
  <c r="B10" i="17"/>
  <c r="B11" i="17" s="1"/>
  <c r="B12" i="17" s="1"/>
  <c r="L6" i="17"/>
  <c r="B10" i="16"/>
  <c r="B11" i="16" s="1"/>
  <c r="L6" i="16"/>
  <c r="B10" i="15"/>
  <c r="B11" i="15" s="1"/>
  <c r="L6" i="15"/>
  <c r="B10" i="14"/>
  <c r="B11" i="14" s="1"/>
  <c r="B12" i="14" s="1"/>
  <c r="L6" i="14"/>
  <c r="B10" i="13"/>
  <c r="B11" i="13" s="1"/>
  <c r="L6" i="13"/>
  <c r="B10" i="12"/>
  <c r="B11" i="12" s="1"/>
  <c r="L6" i="12"/>
  <c r="B10" i="11"/>
  <c r="B11" i="11" s="1"/>
  <c r="G11" i="11" s="1"/>
  <c r="L6" i="11"/>
  <c r="C75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61" i="2"/>
  <c r="C60" i="2"/>
  <c r="C59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43" i="2"/>
  <c r="C42" i="2"/>
  <c r="C41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24" i="2"/>
  <c r="C23" i="2"/>
  <c r="C22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3" i="2"/>
  <c r="C2" i="2"/>
  <c r="B10" i="9"/>
  <c r="G10" i="9" s="1"/>
  <c r="L6" i="9"/>
  <c r="G10" i="20" l="1"/>
  <c r="B11" i="20"/>
  <c r="D49" i="20"/>
  <c r="D50" i="20" s="1"/>
  <c r="C10" i="17"/>
  <c r="G10" i="17"/>
  <c r="C10" i="14"/>
  <c r="G10" i="14"/>
  <c r="G10" i="11"/>
  <c r="C10" i="11"/>
  <c r="B12" i="19"/>
  <c r="G11" i="19"/>
  <c r="C11" i="19"/>
  <c r="C10" i="19"/>
  <c r="G10" i="19"/>
  <c r="B12" i="18"/>
  <c r="G11" i="18"/>
  <c r="C11" i="18"/>
  <c r="C10" i="18"/>
  <c r="G10" i="18"/>
  <c r="C12" i="17"/>
  <c r="B13" i="17"/>
  <c r="G12" i="17"/>
  <c r="C11" i="17"/>
  <c r="G11" i="17"/>
  <c r="B12" i="16"/>
  <c r="G11" i="16"/>
  <c r="C11" i="16"/>
  <c r="C10" i="16"/>
  <c r="G10" i="16"/>
  <c r="B12" i="15"/>
  <c r="G11" i="15"/>
  <c r="C11" i="15"/>
  <c r="C10" i="15"/>
  <c r="G10" i="15"/>
  <c r="G12" i="14"/>
  <c r="B13" i="14"/>
  <c r="C12" i="14"/>
  <c r="C11" i="14"/>
  <c r="G11" i="14"/>
  <c r="B12" i="13"/>
  <c r="G11" i="13"/>
  <c r="C11" i="13"/>
  <c r="C10" i="13"/>
  <c r="G10" i="13"/>
  <c r="B12" i="12"/>
  <c r="G11" i="12"/>
  <c r="C11" i="12"/>
  <c r="C10" i="12"/>
  <c r="G10" i="12"/>
  <c r="C11" i="11"/>
  <c r="B12" i="11"/>
  <c r="C10" i="9"/>
  <c r="B11" i="9"/>
  <c r="G11" i="9" s="1"/>
  <c r="B12" i="20" l="1"/>
  <c r="G11" i="20"/>
  <c r="C11" i="20"/>
  <c r="B13" i="19"/>
  <c r="G12" i="19"/>
  <c r="C12" i="19"/>
  <c r="B13" i="18"/>
  <c r="G12" i="18"/>
  <c r="C12" i="18"/>
  <c r="B14" i="17"/>
  <c r="G13" i="17"/>
  <c r="C13" i="17"/>
  <c r="B13" i="16"/>
  <c r="G12" i="16"/>
  <c r="C12" i="16"/>
  <c r="B13" i="15"/>
  <c r="G12" i="15"/>
  <c r="C12" i="15"/>
  <c r="G13" i="14"/>
  <c r="C13" i="14"/>
  <c r="B14" i="14"/>
  <c r="B13" i="13"/>
  <c r="G12" i="13"/>
  <c r="C12" i="13"/>
  <c r="B13" i="12"/>
  <c r="G12" i="12"/>
  <c r="C12" i="12"/>
  <c r="G12" i="11"/>
  <c r="B13" i="11"/>
  <c r="C12" i="11"/>
  <c r="E48" i="9"/>
  <c r="E50" i="9" s="1"/>
  <c r="B12" i="9"/>
  <c r="G12" i="9" s="1"/>
  <c r="C11" i="9"/>
  <c r="B13" i="20" l="1"/>
  <c r="G12" i="20"/>
  <c r="C12" i="20"/>
  <c r="C13" i="19"/>
  <c r="B14" i="19"/>
  <c r="G13" i="19"/>
  <c r="G13" i="18"/>
  <c r="C13" i="18"/>
  <c r="B14" i="18"/>
  <c r="B15" i="17"/>
  <c r="G14" i="17"/>
  <c r="C14" i="17"/>
  <c r="B14" i="16"/>
  <c r="G13" i="16"/>
  <c r="C13" i="16"/>
  <c r="B14" i="15"/>
  <c r="G13" i="15"/>
  <c r="C13" i="15"/>
  <c r="B15" i="14"/>
  <c r="G14" i="14"/>
  <c r="C14" i="14"/>
  <c r="G13" i="13"/>
  <c r="C13" i="13"/>
  <c r="B14" i="13"/>
  <c r="B14" i="12"/>
  <c r="G13" i="12"/>
  <c r="C13" i="12"/>
  <c r="B14" i="11"/>
  <c r="G13" i="11"/>
  <c r="C13" i="11"/>
  <c r="B13" i="9"/>
  <c r="G13" i="9" s="1"/>
  <c r="C12" i="9"/>
  <c r="B14" i="20" l="1"/>
  <c r="C13" i="20"/>
  <c r="G13" i="20"/>
  <c r="G14" i="19"/>
  <c r="C14" i="19"/>
  <c r="B15" i="19"/>
  <c r="B15" i="18"/>
  <c r="C14" i="18"/>
  <c r="G14" i="18"/>
  <c r="B16" i="17"/>
  <c r="G15" i="17"/>
  <c r="C15" i="17"/>
  <c r="B15" i="16"/>
  <c r="G14" i="16"/>
  <c r="C14" i="16"/>
  <c r="G14" i="15"/>
  <c r="C14" i="15"/>
  <c r="B15" i="15"/>
  <c r="B16" i="14"/>
  <c r="C15" i="14"/>
  <c r="G15" i="14"/>
  <c r="B15" i="13"/>
  <c r="G14" i="13"/>
  <c r="C14" i="13"/>
  <c r="B15" i="12"/>
  <c r="G14" i="12"/>
  <c r="C14" i="12"/>
  <c r="B15" i="11"/>
  <c r="G14" i="11"/>
  <c r="C14" i="11"/>
  <c r="C13" i="9"/>
  <c r="B14" i="9"/>
  <c r="G14" i="9" s="1"/>
  <c r="C14" i="20" l="1"/>
  <c r="B15" i="20"/>
  <c r="G14" i="20"/>
  <c r="B16" i="19"/>
  <c r="C15" i="19"/>
  <c r="G15" i="19"/>
  <c r="B16" i="18"/>
  <c r="G15" i="18"/>
  <c r="C15" i="18"/>
  <c r="B17" i="17"/>
  <c r="G16" i="17"/>
  <c r="C16" i="17"/>
  <c r="G15" i="16"/>
  <c r="C15" i="16"/>
  <c r="B16" i="16"/>
  <c r="B16" i="15"/>
  <c r="G15" i="15"/>
  <c r="C15" i="15"/>
  <c r="B17" i="14"/>
  <c r="G16" i="14"/>
  <c r="C16" i="14"/>
  <c r="B16" i="13"/>
  <c r="G15" i="13"/>
  <c r="C15" i="13"/>
  <c r="B16" i="12"/>
  <c r="G15" i="12"/>
  <c r="C15" i="12"/>
  <c r="B16" i="11"/>
  <c r="G15" i="11"/>
  <c r="C15" i="11"/>
  <c r="C14" i="9"/>
  <c r="B15" i="9"/>
  <c r="G15" i="9" s="1"/>
  <c r="B16" i="20" l="1"/>
  <c r="G15" i="20"/>
  <c r="C15" i="20"/>
  <c r="B17" i="19"/>
  <c r="G16" i="19"/>
  <c r="C16" i="19"/>
  <c r="B17" i="18"/>
  <c r="G16" i="18"/>
  <c r="C16" i="18"/>
  <c r="B18" i="17"/>
  <c r="G17" i="17"/>
  <c r="C17" i="17"/>
  <c r="C16" i="16"/>
  <c r="B17" i="16"/>
  <c r="G16" i="16"/>
  <c r="B17" i="15"/>
  <c r="G16" i="15"/>
  <c r="C16" i="15"/>
  <c r="B18" i="14"/>
  <c r="G17" i="14"/>
  <c r="C17" i="14"/>
  <c r="B17" i="13"/>
  <c r="G16" i="13"/>
  <c r="C16" i="13"/>
  <c r="B17" i="12"/>
  <c r="G16" i="12"/>
  <c r="C16" i="12"/>
  <c r="B17" i="11"/>
  <c r="G16" i="11"/>
  <c r="C16" i="11"/>
  <c r="B16" i="9"/>
  <c r="G16" i="9" s="1"/>
  <c r="C15" i="9"/>
  <c r="G16" i="20" l="1"/>
  <c r="C16" i="20"/>
  <c r="B17" i="20"/>
  <c r="B18" i="19"/>
  <c r="G17" i="19"/>
  <c r="C17" i="19"/>
  <c r="B18" i="18"/>
  <c r="G17" i="18"/>
  <c r="C17" i="18"/>
  <c r="B19" i="17"/>
  <c r="G18" i="17"/>
  <c r="C18" i="17"/>
  <c r="B18" i="16"/>
  <c r="G17" i="16"/>
  <c r="C17" i="16"/>
  <c r="B18" i="15"/>
  <c r="G17" i="15"/>
  <c r="C17" i="15"/>
  <c r="B19" i="14"/>
  <c r="G18" i="14"/>
  <c r="C18" i="14"/>
  <c r="B18" i="13"/>
  <c r="G17" i="13"/>
  <c r="C17" i="13"/>
  <c r="B18" i="12"/>
  <c r="G17" i="12"/>
  <c r="C17" i="12"/>
  <c r="B18" i="11"/>
  <c r="G17" i="11"/>
  <c r="C17" i="11"/>
  <c r="B17" i="9"/>
  <c r="G17" i="9" s="1"/>
  <c r="C16" i="9"/>
  <c r="G17" i="20" l="1"/>
  <c r="C17" i="20"/>
  <c r="B18" i="20"/>
  <c r="B19" i="19"/>
  <c r="G18" i="19"/>
  <c r="C18" i="19"/>
  <c r="B19" i="18"/>
  <c r="G18" i="18"/>
  <c r="C18" i="18"/>
  <c r="B20" i="17"/>
  <c r="G19" i="17"/>
  <c r="C19" i="17"/>
  <c r="B19" i="16"/>
  <c r="G18" i="16"/>
  <c r="C18" i="16"/>
  <c r="B19" i="15"/>
  <c r="G18" i="15"/>
  <c r="C18" i="15"/>
  <c r="G19" i="14"/>
  <c r="B20" i="14"/>
  <c r="C19" i="14"/>
  <c r="B19" i="13"/>
  <c r="G18" i="13"/>
  <c r="C18" i="13"/>
  <c r="B19" i="12"/>
  <c r="G18" i="12"/>
  <c r="C18" i="12"/>
  <c r="B19" i="11"/>
  <c r="G18" i="11"/>
  <c r="C18" i="11"/>
  <c r="C17" i="9"/>
  <c r="B18" i="9"/>
  <c r="G18" i="9" s="1"/>
  <c r="B19" i="20" l="1"/>
  <c r="G18" i="20"/>
  <c r="C18" i="20"/>
  <c r="B20" i="19"/>
  <c r="G19" i="19"/>
  <c r="C19" i="19"/>
  <c r="B20" i="18"/>
  <c r="G19" i="18"/>
  <c r="C19" i="18"/>
  <c r="B21" i="17"/>
  <c r="G20" i="17"/>
  <c r="C20" i="17"/>
  <c r="B20" i="16"/>
  <c r="G19" i="16"/>
  <c r="C19" i="16"/>
  <c r="B20" i="15"/>
  <c r="G19" i="15"/>
  <c r="C19" i="15"/>
  <c r="B21" i="14"/>
  <c r="G20" i="14"/>
  <c r="C20" i="14"/>
  <c r="B20" i="13"/>
  <c r="G19" i="13"/>
  <c r="C19" i="13"/>
  <c r="G19" i="12"/>
  <c r="C19" i="12"/>
  <c r="B20" i="12"/>
  <c r="B20" i="11"/>
  <c r="G19" i="11"/>
  <c r="C19" i="11"/>
  <c r="C18" i="9"/>
  <c r="B19" i="9"/>
  <c r="G19" i="9" s="1"/>
  <c r="B20" i="20" l="1"/>
  <c r="G19" i="20"/>
  <c r="C19" i="20"/>
  <c r="B21" i="19"/>
  <c r="C20" i="19"/>
  <c r="G20" i="19"/>
  <c r="B21" i="18"/>
  <c r="G20" i="18"/>
  <c r="C20" i="18"/>
  <c r="B22" i="17"/>
  <c r="G21" i="17"/>
  <c r="C21" i="17"/>
  <c r="G20" i="16"/>
  <c r="C20" i="16"/>
  <c r="B21" i="16"/>
  <c r="B21" i="15"/>
  <c r="G20" i="15"/>
  <c r="C20" i="15"/>
  <c r="C21" i="14"/>
  <c r="B22" i="14"/>
  <c r="G21" i="14"/>
  <c r="B21" i="13"/>
  <c r="G20" i="13"/>
  <c r="C20" i="13"/>
  <c r="B21" i="12"/>
  <c r="G20" i="12"/>
  <c r="C20" i="12"/>
  <c r="B21" i="11"/>
  <c r="G20" i="11"/>
  <c r="C20" i="11"/>
  <c r="B20" i="9"/>
  <c r="G20" i="9" s="1"/>
  <c r="C19" i="9"/>
  <c r="G20" i="20" l="1"/>
  <c r="B21" i="20"/>
  <c r="C20" i="20"/>
  <c r="B22" i="19"/>
  <c r="C21" i="19"/>
  <c r="G21" i="19"/>
  <c r="G21" i="18"/>
  <c r="B22" i="18"/>
  <c r="C21" i="18"/>
  <c r="B23" i="17"/>
  <c r="G22" i="17"/>
  <c r="C22" i="17"/>
  <c r="B22" i="16"/>
  <c r="G21" i="16"/>
  <c r="C21" i="16"/>
  <c r="C21" i="15"/>
  <c r="B22" i="15"/>
  <c r="G21" i="15"/>
  <c r="G22" i="14"/>
  <c r="C22" i="14"/>
  <c r="B23" i="14"/>
  <c r="B22" i="13"/>
  <c r="G21" i="13"/>
  <c r="C21" i="13"/>
  <c r="G21" i="12"/>
  <c r="C21" i="12"/>
  <c r="B22" i="12"/>
  <c r="B22" i="11"/>
  <c r="G21" i="11"/>
  <c r="C21" i="11"/>
  <c r="B21" i="9"/>
  <c r="G21" i="9" s="1"/>
  <c r="C20" i="9"/>
  <c r="G21" i="20" l="1"/>
  <c r="C21" i="20"/>
  <c r="B22" i="20"/>
  <c r="G22" i="19"/>
  <c r="C22" i="19"/>
  <c r="B23" i="19"/>
  <c r="G22" i="18"/>
  <c r="C22" i="18"/>
  <c r="B23" i="18"/>
  <c r="B24" i="17"/>
  <c r="G23" i="17"/>
  <c r="C23" i="17"/>
  <c r="B23" i="16"/>
  <c r="G22" i="16"/>
  <c r="C22" i="16"/>
  <c r="G22" i="15"/>
  <c r="C22" i="15"/>
  <c r="B23" i="15"/>
  <c r="B24" i="14"/>
  <c r="G23" i="14"/>
  <c r="C23" i="14"/>
  <c r="G22" i="13"/>
  <c r="C22" i="13"/>
  <c r="B23" i="13"/>
  <c r="G22" i="12"/>
  <c r="C22" i="12"/>
  <c r="B23" i="12"/>
  <c r="G22" i="11"/>
  <c r="C22" i="11"/>
  <c r="B23" i="11"/>
  <c r="C21" i="9"/>
  <c r="B22" i="9"/>
  <c r="G22" i="9" s="1"/>
  <c r="B23" i="20" l="1"/>
  <c r="G22" i="20"/>
  <c r="C22" i="20"/>
  <c r="B24" i="19"/>
  <c r="G23" i="19"/>
  <c r="C23" i="19"/>
  <c r="B24" i="18"/>
  <c r="G23" i="18"/>
  <c r="C23" i="18"/>
  <c r="B25" i="17"/>
  <c r="G24" i="17"/>
  <c r="C24" i="17"/>
  <c r="B24" i="16"/>
  <c r="G23" i="16"/>
  <c r="C23" i="16"/>
  <c r="B24" i="15"/>
  <c r="G23" i="15"/>
  <c r="C23" i="15"/>
  <c r="B25" i="14"/>
  <c r="C24" i="14"/>
  <c r="G24" i="14"/>
  <c r="B24" i="13"/>
  <c r="G23" i="13"/>
  <c r="C23" i="13"/>
  <c r="B24" i="12"/>
  <c r="G23" i="12"/>
  <c r="C23" i="12"/>
  <c r="B24" i="11"/>
  <c r="G23" i="11"/>
  <c r="C23" i="11"/>
  <c r="C22" i="9"/>
  <c r="B23" i="9"/>
  <c r="G23" i="9" s="1"/>
  <c r="G23" i="20" l="1"/>
  <c r="B24" i="20"/>
  <c r="C23" i="20"/>
  <c r="B25" i="19"/>
  <c r="G24" i="19"/>
  <c r="C24" i="19"/>
  <c r="B25" i="18"/>
  <c r="G24" i="18"/>
  <c r="C24" i="18"/>
  <c r="G25" i="17"/>
  <c r="C25" i="17"/>
  <c r="B26" i="17"/>
  <c r="B25" i="16"/>
  <c r="G24" i="16"/>
  <c r="C24" i="16"/>
  <c r="B25" i="15"/>
  <c r="G24" i="15"/>
  <c r="C24" i="15"/>
  <c r="B26" i="14"/>
  <c r="C25" i="14"/>
  <c r="G25" i="14"/>
  <c r="B25" i="13"/>
  <c r="G24" i="13"/>
  <c r="C24" i="13"/>
  <c r="B25" i="12"/>
  <c r="G24" i="12"/>
  <c r="C24" i="12"/>
  <c r="B25" i="11"/>
  <c r="C24" i="11"/>
  <c r="G24" i="11"/>
  <c r="B24" i="9"/>
  <c r="G24" i="9" s="1"/>
  <c r="C23" i="9"/>
  <c r="B25" i="20" l="1"/>
  <c r="G24" i="20"/>
  <c r="C24" i="20"/>
  <c r="B26" i="19"/>
  <c r="G25" i="19"/>
  <c r="C25" i="19"/>
  <c r="B26" i="18"/>
  <c r="G25" i="18"/>
  <c r="C25" i="18"/>
  <c r="B27" i="17"/>
  <c r="G26" i="17"/>
  <c r="C26" i="17"/>
  <c r="B26" i="16"/>
  <c r="G25" i="16"/>
  <c r="C25" i="16"/>
  <c r="B26" i="15"/>
  <c r="G25" i="15"/>
  <c r="C25" i="15"/>
  <c r="B27" i="14"/>
  <c r="G26" i="14"/>
  <c r="C26" i="14"/>
  <c r="B26" i="13"/>
  <c r="G25" i="13"/>
  <c r="C25" i="13"/>
  <c r="B26" i="12"/>
  <c r="G25" i="12"/>
  <c r="C25" i="12"/>
  <c r="B26" i="11"/>
  <c r="G25" i="11"/>
  <c r="C25" i="11"/>
  <c r="B25" i="9"/>
  <c r="G25" i="9" s="1"/>
  <c r="C24" i="9"/>
  <c r="B26" i="20" l="1"/>
  <c r="G25" i="20"/>
  <c r="C25" i="20"/>
  <c r="B27" i="19"/>
  <c r="G26" i="19"/>
  <c r="C26" i="19"/>
  <c r="G26" i="18"/>
  <c r="C26" i="18"/>
  <c r="B27" i="18"/>
  <c r="B28" i="17"/>
  <c r="G27" i="17"/>
  <c r="C27" i="17"/>
  <c r="B27" i="16"/>
  <c r="G26" i="16"/>
  <c r="C26" i="16"/>
  <c r="B27" i="15"/>
  <c r="G26" i="15"/>
  <c r="C26" i="15"/>
  <c r="B28" i="14"/>
  <c r="G27" i="14"/>
  <c r="C27" i="14"/>
  <c r="B27" i="13"/>
  <c r="G26" i="13"/>
  <c r="C26" i="13"/>
  <c r="C26" i="12"/>
  <c r="B27" i="12"/>
  <c r="G26" i="12"/>
  <c r="B27" i="11"/>
  <c r="G26" i="11"/>
  <c r="C26" i="11"/>
  <c r="C25" i="9"/>
  <c r="B26" i="9"/>
  <c r="G26" i="9" s="1"/>
  <c r="G26" i="20" l="1"/>
  <c r="C26" i="20"/>
  <c r="B27" i="20"/>
  <c r="B28" i="19"/>
  <c r="G27" i="19"/>
  <c r="C27" i="19"/>
  <c r="C27" i="18"/>
  <c r="G27" i="18"/>
  <c r="B28" i="18"/>
  <c r="B29" i="17"/>
  <c r="G28" i="17"/>
  <c r="C28" i="17"/>
  <c r="C27" i="16"/>
  <c r="B28" i="16"/>
  <c r="G27" i="16"/>
  <c r="B28" i="15"/>
  <c r="G27" i="15"/>
  <c r="C27" i="15"/>
  <c r="G28" i="14"/>
  <c r="C28" i="14"/>
  <c r="B29" i="14"/>
  <c r="B28" i="13"/>
  <c r="G27" i="13"/>
  <c r="C27" i="13"/>
  <c r="B28" i="12"/>
  <c r="G27" i="12"/>
  <c r="C27" i="12"/>
  <c r="B28" i="11"/>
  <c r="G27" i="11"/>
  <c r="C27" i="11"/>
  <c r="C26" i="9"/>
  <c r="B27" i="9"/>
  <c r="G27" i="9" s="1"/>
  <c r="C27" i="20" l="1"/>
  <c r="B28" i="20"/>
  <c r="G27" i="20"/>
  <c r="G28" i="19"/>
  <c r="B29" i="19"/>
  <c r="C28" i="19"/>
  <c r="B29" i="18"/>
  <c r="C28" i="18"/>
  <c r="G28" i="18"/>
  <c r="B30" i="17"/>
  <c r="G29" i="17"/>
  <c r="C29" i="17"/>
  <c r="G28" i="16"/>
  <c r="C28" i="16"/>
  <c r="B29" i="16"/>
  <c r="B29" i="15"/>
  <c r="G28" i="15"/>
  <c r="C28" i="15"/>
  <c r="C29" i="14"/>
  <c r="B30" i="14"/>
  <c r="G29" i="14"/>
  <c r="B29" i="13"/>
  <c r="G28" i="13"/>
  <c r="C28" i="13"/>
  <c r="B29" i="12"/>
  <c r="C28" i="12"/>
  <c r="G28" i="12"/>
  <c r="B29" i="11"/>
  <c r="G28" i="11"/>
  <c r="C28" i="11"/>
  <c r="B28" i="9"/>
  <c r="G28" i="9" s="1"/>
  <c r="C27" i="9"/>
  <c r="C28" i="20" l="1"/>
  <c r="B29" i="20"/>
  <c r="G28" i="20"/>
  <c r="C29" i="19"/>
  <c r="B30" i="19"/>
  <c r="G29" i="19"/>
  <c r="C29" i="18"/>
  <c r="B30" i="18"/>
  <c r="G29" i="18"/>
  <c r="B31" i="17"/>
  <c r="G30" i="17"/>
  <c r="C30" i="17"/>
  <c r="G29" i="16"/>
  <c r="B30" i="16"/>
  <c r="C29" i="16"/>
  <c r="C29" i="15"/>
  <c r="B30" i="15"/>
  <c r="G29" i="15"/>
  <c r="C30" i="14"/>
  <c r="B31" i="14"/>
  <c r="G30" i="14"/>
  <c r="C29" i="13"/>
  <c r="B30" i="13"/>
  <c r="G29" i="13"/>
  <c r="C29" i="12"/>
  <c r="B30" i="12"/>
  <c r="G29" i="12"/>
  <c r="C29" i="11"/>
  <c r="B30" i="11"/>
  <c r="G29" i="11"/>
  <c r="B29" i="9"/>
  <c r="G29" i="9" s="1"/>
  <c r="C28" i="9"/>
  <c r="B30" i="20" l="1"/>
  <c r="G29" i="20"/>
  <c r="C29" i="20"/>
  <c r="B31" i="19"/>
  <c r="G30" i="19"/>
  <c r="C30" i="19"/>
  <c r="B31" i="18"/>
  <c r="G30" i="18"/>
  <c r="C30" i="18"/>
  <c r="B32" i="17"/>
  <c r="G31" i="17"/>
  <c r="C31" i="17"/>
  <c r="B31" i="16"/>
  <c r="G30" i="16"/>
  <c r="C30" i="16"/>
  <c r="B31" i="15"/>
  <c r="G30" i="15"/>
  <c r="C30" i="15"/>
  <c r="G31" i="14"/>
  <c r="C31" i="14"/>
  <c r="B32" i="14"/>
  <c r="B31" i="13"/>
  <c r="G30" i="13"/>
  <c r="C30" i="13"/>
  <c r="B31" i="12"/>
  <c r="G30" i="12"/>
  <c r="C30" i="12"/>
  <c r="C30" i="11"/>
  <c r="B31" i="11"/>
  <c r="G30" i="11"/>
  <c r="C29" i="9"/>
  <c r="B30" i="9"/>
  <c r="G30" i="9" s="1"/>
  <c r="B31" i="20" l="1"/>
  <c r="G30" i="20"/>
  <c r="C30" i="20"/>
  <c r="B32" i="19"/>
  <c r="G31" i="19"/>
  <c r="C31" i="19"/>
  <c r="B32" i="18"/>
  <c r="G31" i="18"/>
  <c r="C31" i="18"/>
  <c r="C32" i="17"/>
  <c r="B33" i="17"/>
  <c r="G32" i="17"/>
  <c r="B32" i="16"/>
  <c r="G31" i="16"/>
  <c r="C31" i="16"/>
  <c r="B32" i="15"/>
  <c r="G31" i="15"/>
  <c r="C31" i="15"/>
  <c r="G32" i="14"/>
  <c r="B33" i="14"/>
  <c r="C32" i="14"/>
  <c r="B32" i="13"/>
  <c r="G31" i="13"/>
  <c r="C31" i="13"/>
  <c r="B32" i="12"/>
  <c r="G31" i="12"/>
  <c r="C31" i="12"/>
  <c r="G31" i="11"/>
  <c r="B32" i="11"/>
  <c r="C31" i="11"/>
  <c r="C30" i="9"/>
  <c r="B31" i="9"/>
  <c r="G31" i="9" s="1"/>
  <c r="C31" i="20" l="1"/>
  <c r="B32" i="20"/>
  <c r="G31" i="20"/>
  <c r="B33" i="19"/>
  <c r="G32" i="19"/>
  <c r="C32" i="19"/>
  <c r="B33" i="18"/>
  <c r="G32" i="18"/>
  <c r="C32" i="18"/>
  <c r="B34" i="17"/>
  <c r="G33" i="17"/>
  <c r="C33" i="17"/>
  <c r="B33" i="16"/>
  <c r="G32" i="16"/>
  <c r="C32" i="16"/>
  <c r="B33" i="15"/>
  <c r="C32" i="15"/>
  <c r="G32" i="15"/>
  <c r="G33" i="14"/>
  <c r="C33" i="14"/>
  <c r="B34" i="14"/>
  <c r="B33" i="13"/>
  <c r="G32" i="13"/>
  <c r="C32" i="13"/>
  <c r="B33" i="12"/>
  <c r="G32" i="12"/>
  <c r="C32" i="12"/>
  <c r="G32" i="11"/>
  <c r="C32" i="11"/>
  <c r="B33" i="11"/>
  <c r="B32" i="9"/>
  <c r="G32" i="9" s="1"/>
  <c r="C31" i="9"/>
  <c r="B33" i="20" l="1"/>
  <c r="G32" i="20"/>
  <c r="C32" i="20"/>
  <c r="G33" i="19"/>
  <c r="C33" i="19"/>
  <c r="B34" i="19"/>
  <c r="B34" i="18"/>
  <c r="G33" i="18"/>
  <c r="C33" i="18"/>
  <c r="B35" i="17"/>
  <c r="G34" i="17"/>
  <c r="C34" i="17"/>
  <c r="B34" i="16"/>
  <c r="G33" i="16"/>
  <c r="C33" i="16"/>
  <c r="B34" i="15"/>
  <c r="G33" i="15"/>
  <c r="C33" i="15"/>
  <c r="G34" i="14"/>
  <c r="C34" i="14"/>
  <c r="B35" i="14"/>
  <c r="B34" i="13"/>
  <c r="C33" i="13"/>
  <c r="G33" i="13"/>
  <c r="B34" i="12"/>
  <c r="G33" i="12"/>
  <c r="C33" i="12"/>
  <c r="B34" i="11"/>
  <c r="G33" i="11"/>
  <c r="C33" i="11"/>
  <c r="B33" i="9"/>
  <c r="G33" i="9" s="1"/>
  <c r="C32" i="9"/>
  <c r="B34" i="20" l="1"/>
  <c r="G33" i="20"/>
  <c r="C33" i="20"/>
  <c r="G34" i="19"/>
  <c r="C34" i="19"/>
  <c r="B35" i="19"/>
  <c r="B35" i="18"/>
  <c r="C34" i="18"/>
  <c r="G34" i="18"/>
  <c r="B36" i="17"/>
  <c r="G35" i="17"/>
  <c r="C35" i="17"/>
  <c r="B35" i="16"/>
  <c r="G34" i="16"/>
  <c r="C34" i="16"/>
  <c r="G34" i="15"/>
  <c r="C34" i="15"/>
  <c r="B35" i="15"/>
  <c r="B36" i="14"/>
  <c r="C35" i="14"/>
  <c r="G35" i="14"/>
  <c r="B35" i="13"/>
  <c r="G34" i="13"/>
  <c r="C34" i="13"/>
  <c r="B35" i="12"/>
  <c r="G34" i="12"/>
  <c r="C34" i="12"/>
  <c r="B35" i="11"/>
  <c r="G34" i="11"/>
  <c r="C34" i="11"/>
  <c r="C33" i="9"/>
  <c r="B34" i="9"/>
  <c r="G34" i="9" s="1"/>
  <c r="C34" i="20" l="1"/>
  <c r="B35" i="20"/>
  <c r="G34" i="20"/>
  <c r="B36" i="19"/>
  <c r="C35" i="19"/>
  <c r="G35" i="19"/>
  <c r="B36" i="18"/>
  <c r="G35" i="18"/>
  <c r="C35" i="18"/>
  <c r="B37" i="17"/>
  <c r="G36" i="17"/>
  <c r="C36" i="17"/>
  <c r="G35" i="16"/>
  <c r="B36" i="16"/>
  <c r="C35" i="16"/>
  <c r="B36" i="15"/>
  <c r="G35" i="15"/>
  <c r="C35" i="15"/>
  <c r="B37" i="14"/>
  <c r="G36" i="14"/>
  <c r="C36" i="14"/>
  <c r="B36" i="13"/>
  <c r="G35" i="13"/>
  <c r="C35" i="13"/>
  <c r="B36" i="12"/>
  <c r="G35" i="12"/>
  <c r="C35" i="12"/>
  <c r="B36" i="11"/>
  <c r="G35" i="11"/>
  <c r="C35" i="11"/>
  <c r="C34" i="9"/>
  <c r="B35" i="9"/>
  <c r="G35" i="9" s="1"/>
  <c r="G35" i="20" l="1"/>
  <c r="C35" i="20"/>
  <c r="B36" i="20"/>
  <c r="B37" i="19"/>
  <c r="G36" i="19"/>
  <c r="C36" i="19"/>
  <c r="B37" i="18"/>
  <c r="G36" i="18"/>
  <c r="C36" i="18"/>
  <c r="B38" i="17"/>
  <c r="G37" i="17"/>
  <c r="C37" i="17"/>
  <c r="C36" i="16"/>
  <c r="B37" i="16"/>
  <c r="G36" i="16"/>
  <c r="B37" i="15"/>
  <c r="G36" i="15"/>
  <c r="C36" i="15"/>
  <c r="G37" i="14"/>
  <c r="B38" i="14"/>
  <c r="C37" i="14"/>
  <c r="B37" i="13"/>
  <c r="G36" i="13"/>
  <c r="C36" i="13"/>
  <c r="B37" i="12"/>
  <c r="G36" i="12"/>
  <c r="C36" i="12"/>
  <c r="G36" i="11"/>
  <c r="B37" i="11"/>
  <c r="C36" i="11"/>
  <c r="B36" i="9"/>
  <c r="G36" i="9" s="1"/>
  <c r="C35" i="9"/>
  <c r="C36" i="20" l="1"/>
  <c r="B37" i="20"/>
  <c r="G36" i="20"/>
  <c r="B38" i="19"/>
  <c r="G37" i="19"/>
  <c r="C37" i="19"/>
  <c r="B38" i="18"/>
  <c r="G37" i="18"/>
  <c r="C37" i="18"/>
  <c r="B39" i="17"/>
  <c r="G38" i="17"/>
  <c r="C38" i="17"/>
  <c r="B38" i="16"/>
  <c r="G37" i="16"/>
  <c r="C37" i="16"/>
  <c r="B38" i="15"/>
  <c r="G37" i="15"/>
  <c r="C37" i="15"/>
  <c r="B39" i="14"/>
  <c r="G38" i="14"/>
  <c r="C38" i="14"/>
  <c r="B38" i="13"/>
  <c r="G37" i="13"/>
  <c r="C37" i="13"/>
  <c r="B38" i="12"/>
  <c r="G37" i="12"/>
  <c r="C37" i="12"/>
  <c r="B38" i="11"/>
  <c r="G37" i="11"/>
  <c r="C37" i="11"/>
  <c r="B37" i="9"/>
  <c r="G37" i="9" s="1"/>
  <c r="C36" i="9"/>
  <c r="B38" i="20" l="1"/>
  <c r="G37" i="20"/>
  <c r="C37" i="20"/>
  <c r="B39" i="19"/>
  <c r="G38" i="19"/>
  <c r="C38" i="19"/>
  <c r="B39" i="18"/>
  <c r="G38" i="18"/>
  <c r="C38" i="18"/>
  <c r="B40" i="17"/>
  <c r="G39" i="17"/>
  <c r="C39" i="17"/>
  <c r="B39" i="16"/>
  <c r="G38" i="16"/>
  <c r="C38" i="16"/>
  <c r="B39" i="15"/>
  <c r="G38" i="15"/>
  <c r="C38" i="15"/>
  <c r="G39" i="14"/>
  <c r="B40" i="14"/>
  <c r="C39" i="14"/>
  <c r="B39" i="13"/>
  <c r="G38" i="13"/>
  <c r="C38" i="13"/>
  <c r="B39" i="12"/>
  <c r="G38" i="12"/>
  <c r="C38" i="12"/>
  <c r="G38" i="11"/>
  <c r="B39" i="11"/>
  <c r="C38" i="11"/>
  <c r="C37" i="9"/>
  <c r="B38" i="9"/>
  <c r="G38" i="9" s="1"/>
  <c r="B39" i="20" l="1"/>
  <c r="G38" i="20"/>
  <c r="C38" i="20"/>
  <c r="B40" i="19"/>
  <c r="G39" i="19"/>
  <c r="C39" i="19"/>
  <c r="B40" i="18"/>
  <c r="G39" i="18"/>
  <c r="C39" i="18"/>
  <c r="G40" i="17"/>
  <c r="C40" i="17"/>
  <c r="B40" i="16"/>
  <c r="G39" i="16"/>
  <c r="C39" i="16"/>
  <c r="B40" i="15"/>
  <c r="G39" i="15"/>
  <c r="C39" i="15"/>
  <c r="G40" i="14"/>
  <c r="C40" i="14"/>
  <c r="B40" i="13"/>
  <c r="G39" i="13"/>
  <c r="C39" i="13"/>
  <c r="G39" i="12"/>
  <c r="C39" i="12"/>
  <c r="B40" i="12"/>
  <c r="G39" i="11"/>
  <c r="B40" i="11"/>
  <c r="C39" i="11"/>
  <c r="C38" i="9"/>
  <c r="B39" i="9"/>
  <c r="G39" i="9" s="1"/>
  <c r="B40" i="20" l="1"/>
  <c r="G39" i="20"/>
  <c r="C39" i="20"/>
  <c r="G40" i="19"/>
  <c r="C40" i="19"/>
  <c r="G40" i="18"/>
  <c r="C40" i="18"/>
  <c r="G40" i="16"/>
  <c r="C40" i="16"/>
  <c r="G40" i="15"/>
  <c r="C40" i="15"/>
  <c r="G40" i="13"/>
  <c r="C40" i="13"/>
  <c r="G40" i="12"/>
  <c r="C40" i="12"/>
  <c r="G40" i="11"/>
  <c r="C40" i="11"/>
  <c r="B40" i="9"/>
  <c r="C39" i="9"/>
  <c r="G40" i="20" l="1"/>
  <c r="C40" i="20"/>
  <c r="C40" i="9"/>
  <c r="G4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0" authorId="0" shapeId="0" xr:uid="{18C96A78-482E-4FBA-BF68-6480A602416B}">
      <text>
        <r>
          <rPr>
            <b/>
            <sz val="9"/>
            <rFont val="MS P ゴシック"/>
            <charset val="128"/>
          </rPr>
          <t>監督職員に提出した
工程表等で計画して
いた閉所日を記載</t>
        </r>
      </text>
    </comment>
    <comment ref="E10" authorId="0" shapeId="0" xr:uid="{8D5B11BA-894A-4C8A-B35D-ADA0DDF070C1}">
      <text>
        <r>
          <rPr>
            <b/>
            <sz val="9"/>
            <rFont val="MS P ゴシック"/>
            <charset val="128"/>
          </rPr>
          <t>実際の閉所状況を
プルダウンから選択</t>
        </r>
      </text>
    </comment>
    <comment ref="F11" authorId="0" shapeId="0" xr:uid="{5A983060-7C25-45D5-AB09-B0CD1E04EA8F}">
      <text>
        <r>
          <rPr>
            <b/>
            <sz val="9"/>
            <rFont val="MS P ゴシック"/>
            <charset val="128"/>
          </rPr>
          <t>現場着手までは
対象期間に含まないので
「-」を選択</t>
        </r>
      </text>
    </comment>
    <comment ref="F14" authorId="0" shapeId="0" xr:uid="{3EDD9577-D507-4015-9C8C-FA5D5992BA98}">
      <text>
        <r>
          <rPr>
            <b/>
            <sz val="9"/>
            <rFont val="MS P ゴシック"/>
            <charset val="128"/>
          </rPr>
          <t>対象期間は
現場着手日から
現場完成日まで。</t>
        </r>
      </text>
    </comment>
    <comment ref="F19" authorId="0" shapeId="0" xr:uid="{649659D3-D162-4A71-B8AC-B5AC45BC6FC4}">
      <text>
        <r>
          <rPr>
            <b/>
            <sz val="9"/>
            <color indexed="81"/>
            <rFont val="MS P ゴシック"/>
            <family val="3"/>
            <charset val="128"/>
          </rPr>
          <t>雨天等による閉所も
閉所日にカウントできる。
「雨休」を選択。
（監督職員への事前連絡
必要）</t>
        </r>
      </text>
    </comment>
    <comment ref="E22" authorId="0" shapeId="0" xr:uid="{F4E4F81B-DA19-4663-9B11-AFAF93E38360}">
      <text>
        <r>
          <rPr>
            <b/>
            <sz val="9"/>
            <color indexed="81"/>
            <rFont val="MS P ゴシック"/>
            <family val="3"/>
            <charset val="128"/>
          </rPr>
          <t>夏期休暇（3日）
年末年始休暇（6日）は
必ず設定して
対象期間から除外する。</t>
        </r>
      </text>
    </comment>
    <comment ref="F29" authorId="0" shapeId="0" xr:uid="{10B9A9EF-07FD-43C8-A63C-D395F8F3BED1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閉所日に作業を行った
場合には，できる限り
振替閉所日を設ける。</t>
        </r>
      </text>
    </comment>
    <comment ref="E30" authorId="0" shapeId="0" xr:uid="{A9295978-2B51-4A42-8709-3EA7ADB0B68B}">
      <text>
        <r>
          <rPr>
            <b/>
            <sz val="9"/>
            <color indexed="81"/>
            <rFont val="MS P ゴシック"/>
            <family val="3"/>
            <charset val="128"/>
          </rPr>
          <t>もともと計画していた
閉所日に雨が降った
場合には「雨休」では
なく「休」を選択。</t>
        </r>
      </text>
    </comment>
    <comment ref="F37" authorId="0" shapeId="0" xr:uid="{4682AC7E-3D91-4BA2-8A27-9A753836431A}">
      <text>
        <r>
          <rPr>
            <b/>
            <sz val="9"/>
            <color indexed="81"/>
            <rFont val="MS P ゴシック"/>
            <family val="3"/>
            <charset val="128"/>
          </rPr>
          <t>災害等緊急時の対応は，
作業にカウントとせず
「休」としてよい。</t>
        </r>
      </text>
    </comment>
    <comment ref="D41" authorId="0" shapeId="0" xr:uid="{B78A6056-9D7A-48BF-A28D-94CD11D27576}">
      <text>
        <r>
          <rPr>
            <b/>
            <sz val="9"/>
            <color indexed="81"/>
            <rFont val="MS P ゴシック"/>
            <family val="3"/>
            <charset val="128"/>
          </rPr>
          <t>日数を直接入力する</t>
        </r>
      </text>
    </comment>
    <comment ref="E41" authorId="0" shapeId="0" xr:uid="{8E1B33C4-06CD-4565-9673-4C52B86D0A3E}">
      <text>
        <r>
          <rPr>
            <b/>
            <sz val="9"/>
            <color indexed="81"/>
            <rFont val="MS P ゴシック"/>
            <family val="3"/>
            <charset val="128"/>
          </rPr>
          <t>日数を直接入力する</t>
        </r>
      </text>
    </comment>
    <comment ref="F41" authorId="0" shapeId="0" xr:uid="{BC689D5A-D7A8-4E27-86EA-11E62C09D2E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閉所率は自動計算される
</t>
        </r>
      </text>
    </comment>
    <comment ref="B47" authorId="0" shapeId="0" xr:uid="{BE30974F-88EA-47F3-AF86-A837F5C90F4A}">
      <text>
        <r>
          <rPr>
            <b/>
            <sz val="9"/>
            <color indexed="81"/>
            <rFont val="MS P ゴシック"/>
            <family val="3"/>
            <charset val="128"/>
          </rPr>
          <t>受注者が完全週休2日（土日）を選択した場合は週単位の方の閉所率の記載に変更する。</t>
        </r>
      </text>
    </comment>
    <comment ref="E48" authorId="0" shapeId="0" xr:uid="{6F0A9462-D620-4039-BF60-A5C11FA572DA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<sst xmlns="http://schemas.openxmlformats.org/spreadsheetml/2006/main" count="700" uniqueCount="79">
  <si>
    <t>※右の入力欄に年月を入力すると、その月のチェックリストになります</t>
  </si>
  <si>
    <t>週休２日制適用工事　チェックリスト</t>
  </si>
  <si>
    <t>年月入力欄</t>
  </si>
  <si>
    <t>リスト</t>
  </si>
  <si>
    <t>事務所名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</si>
  <si>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</si>
  <si>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</si>
  <si>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</si>
  <si>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</si>
  <si>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</si>
  <si>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</si>
  <si>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</si>
  <si>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</si>
  <si>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</si>
  <si>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</si>
  <si>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</si>
  <si>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</si>
  <si>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</si>
  <si>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</si>
  <si>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</si>
  <si>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</si>
  <si>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</si>
  <si>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</si>
  <si>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</si>
  <si>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</si>
  <si>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</si>
  <si>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今月の閉所率</t>
  </si>
  <si>
    <t>準備工</t>
  </si>
  <si>
    <t>現場着手日</t>
  </si>
  <si>
    <t>当初休み予定だったが地元協議で作業</t>
  </si>
  <si>
    <t>地震による緊急対応13:00～16:00</t>
  </si>
  <si>
    <t>閉所率</t>
  </si>
  <si>
    <t>昭和の日</t>
  </si>
  <si>
    <t>憲法記念日</t>
  </si>
  <si>
    <t>みどりの日</t>
  </si>
  <si>
    <t>こどもの日</t>
  </si>
  <si>
    <t>山の日</t>
  </si>
  <si>
    <t>振替休日</t>
    <rPh sb="0" eb="2">
      <t>フリカ</t>
    </rPh>
    <phoneticPr fontId="10"/>
  </si>
  <si>
    <t>元日</t>
    <rPh sb="0" eb="2">
      <t>ガンジツ</t>
    </rPh>
    <phoneticPr fontId="10"/>
  </si>
  <si>
    <t>建国記念の日</t>
    <rPh sb="0" eb="2">
      <t>ケンコク</t>
    </rPh>
    <rPh sb="2" eb="4">
      <t>キネン</t>
    </rPh>
    <phoneticPr fontId="10"/>
  </si>
  <si>
    <r>
      <t>8/</t>
    </r>
    <r>
      <rPr>
        <sz val="11"/>
        <color theme="1"/>
        <rFont val="游ゴシック"/>
        <family val="3"/>
        <charset val="128"/>
        <scheme val="minor"/>
      </rPr>
      <t>9</t>
    </r>
    <r>
      <rPr>
        <sz val="11"/>
        <color theme="1"/>
        <rFont val="游ゴシック"/>
        <family val="3"/>
        <charset val="128"/>
        <scheme val="minor"/>
      </rPr>
      <t>事前連絡済</t>
    </r>
    <phoneticPr fontId="10"/>
  </si>
  <si>
    <t>年</t>
    <rPh sb="0" eb="1">
      <t>トシ</t>
    </rPh>
    <phoneticPr fontId="10"/>
  </si>
  <si>
    <t>2024年祝日等一覧</t>
  </si>
  <si>
    <t>勤労感謝の日</t>
  </si>
  <si>
    <t>文化の日</t>
  </si>
  <si>
    <t>スポーツの日</t>
  </si>
  <si>
    <t>秋分の日</t>
  </si>
  <si>
    <t>敬老の日</t>
  </si>
  <si>
    <t>海の日</t>
  </si>
  <si>
    <t>成人の日</t>
  </si>
  <si>
    <t>天皇誕生日</t>
  </si>
  <si>
    <t>春分の日</t>
  </si>
  <si>
    <r>
      <t>2025</t>
    </r>
    <r>
      <rPr>
        <sz val="11"/>
        <rFont val="HG丸ｺﾞｼｯｸM-PRO"/>
        <family val="3"/>
        <charset val="128"/>
      </rPr>
      <t>年祝日等一覧</t>
    </r>
    <phoneticPr fontId="10"/>
  </si>
  <si>
    <t>文化の日</t>
    <phoneticPr fontId="10"/>
  </si>
  <si>
    <r>
      <t>202６</t>
    </r>
    <r>
      <rPr>
        <sz val="11"/>
        <rFont val="HG丸ｺﾞｼｯｸM-PRO"/>
        <family val="3"/>
        <charset val="128"/>
      </rPr>
      <t>年祝日等一覧</t>
    </r>
    <phoneticPr fontId="10"/>
  </si>
  <si>
    <t>国民の休日</t>
    <rPh sb="0" eb="2">
      <t>コクミン</t>
    </rPh>
    <rPh sb="3" eb="5">
      <t>キュウジツ</t>
    </rPh>
    <phoneticPr fontId="10"/>
  </si>
  <si>
    <t>秋分の日</t>
    <phoneticPr fontId="10"/>
  </si>
  <si>
    <r>
      <t>2027</t>
    </r>
    <r>
      <rPr>
        <sz val="11"/>
        <rFont val="HG丸ｺﾞｼｯｸM-PRO"/>
        <family val="3"/>
        <charset val="128"/>
      </rPr>
      <t>年祝日等一覧</t>
    </r>
    <phoneticPr fontId="10"/>
  </si>
  <si>
    <t>7月20日の振替</t>
    <phoneticPr fontId="10"/>
  </si>
  <si>
    <t>週休２日制適用工事　チェックリスト</t>
    <phoneticPr fontId="10"/>
  </si>
  <si>
    <t>（月単位）</t>
    <rPh sb="1" eb="4">
      <t>ツキタンイ</t>
    </rPh>
    <phoneticPr fontId="10"/>
  </si>
  <si>
    <t>（週単位）</t>
    <rPh sb="1" eb="4">
      <t>シュウタンイ</t>
    </rPh>
    <phoneticPr fontId="10"/>
  </si>
  <si>
    <t>第１週</t>
    <rPh sb="0" eb="1">
      <t>ダイ</t>
    </rPh>
    <rPh sb="2" eb="3">
      <t>シュウ</t>
    </rPh>
    <phoneticPr fontId="10"/>
  </si>
  <si>
    <t>第２週</t>
    <rPh sb="0" eb="1">
      <t>ダイ</t>
    </rPh>
    <rPh sb="2" eb="3">
      <t>シュウ</t>
    </rPh>
    <phoneticPr fontId="10"/>
  </si>
  <si>
    <t>第３週</t>
    <rPh sb="0" eb="1">
      <t>ダイ</t>
    </rPh>
    <rPh sb="2" eb="3">
      <t>シュウ</t>
    </rPh>
    <phoneticPr fontId="10"/>
  </si>
  <si>
    <t>第４週</t>
    <rPh sb="0" eb="1">
      <t>ダイ</t>
    </rPh>
    <rPh sb="2" eb="3">
      <t>シュウ</t>
    </rPh>
    <phoneticPr fontId="10"/>
  </si>
  <si>
    <t>第５週</t>
    <rPh sb="0" eb="1">
      <t>ダイ</t>
    </rPh>
    <rPh sb="2" eb="3">
      <t>シュウ</t>
    </rPh>
    <phoneticPr fontId="10"/>
  </si>
  <si>
    <t>※月の最終週（７日未満）については、翌月の第１週に含めるものとする。</t>
    <rPh sb="1" eb="2">
      <t>ツキ</t>
    </rPh>
    <rPh sb="3" eb="6">
      <t>サイシュウシュウ</t>
    </rPh>
    <rPh sb="8" eb="9">
      <t>ニチ</t>
    </rPh>
    <rPh sb="9" eb="11">
      <t>ミマン</t>
    </rPh>
    <rPh sb="18" eb="20">
      <t>ヨクゲツ</t>
    </rPh>
    <rPh sb="21" eb="22">
      <t>ダイ</t>
    </rPh>
    <rPh sb="23" eb="24">
      <t>シュウ</t>
    </rPh>
    <rPh sb="25" eb="26">
      <t>フク</t>
    </rPh>
    <phoneticPr fontId="10"/>
  </si>
  <si>
    <t>かずさ水道広域連合企業団</t>
    <rPh sb="3" eb="12">
      <t>スイドウコウイキレンゴウキギョウダン</t>
    </rPh>
    <phoneticPr fontId="10"/>
  </si>
  <si>
    <t>―</t>
    <phoneticPr fontId="10"/>
  </si>
  <si>
    <t>現場完了予定日</t>
    <rPh sb="0" eb="7">
      <t>ゲンバカンリョウヨテイビ</t>
    </rPh>
    <phoneticPr fontId="10"/>
  </si>
  <si>
    <t>現場着手予定日</t>
    <rPh sb="0" eb="2">
      <t>ゲンバ</t>
    </rPh>
    <rPh sb="2" eb="7">
      <t>チャクシュヨテイビ</t>
    </rPh>
    <phoneticPr fontId="10"/>
  </si>
  <si>
    <t>現場閉所　　　〇</t>
    <rPh sb="0" eb="4">
      <t>ゲンバヘイショ</t>
    </rPh>
    <phoneticPr fontId="10"/>
  </si>
  <si>
    <t>／７日</t>
    <rPh sb="2" eb="3">
      <t>ニチ</t>
    </rPh>
    <phoneticPr fontId="10"/>
  </si>
  <si>
    <t>（○○％）　</t>
    <phoneticPr fontId="10"/>
  </si>
  <si>
    <t>現場閉所　　　〇</t>
    <phoneticPr fontId="10"/>
  </si>
  <si>
    <t>　　　　　　※月の最終週（７日未満）については、翌日の第１週に含めるものとする。</t>
    <rPh sb="7" eb="8">
      <t>ツキ</t>
    </rPh>
    <rPh sb="9" eb="12">
      <t>サイシュウシュウ</t>
    </rPh>
    <rPh sb="14" eb="15">
      <t>ニチ</t>
    </rPh>
    <rPh sb="15" eb="17">
      <t>ミマン</t>
    </rPh>
    <rPh sb="24" eb="26">
      <t>ヨクジツ</t>
    </rPh>
    <rPh sb="27" eb="28">
      <t>ダイ</t>
    </rPh>
    <rPh sb="29" eb="30">
      <t>シュウ</t>
    </rPh>
    <rPh sb="31" eb="32">
      <t>フク</t>
    </rPh>
    <phoneticPr fontId="10"/>
  </si>
  <si>
    <t>〇〇工事</t>
    <rPh sb="2" eb="4">
      <t>コウジ</t>
    </rPh>
    <phoneticPr fontId="10"/>
  </si>
  <si>
    <t>〇〇株式会社</t>
    <rPh sb="2" eb="6">
      <t>カブシキガイシャ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</si>
</sst>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aaa"/>
    <numFmt numFmtId="178" formatCode="0.0%"/>
    <numFmt numFmtId="179" formatCode="m&quot;月&quot;d&quot;日&quot;;@"/>
    <numFmt numFmtId="180" formatCode="#&quot;日&quot;"/>
    <numFmt numFmtId="181" formatCode="&quot;現場閉所　　　&quot;0"/>
    <numFmt numFmtId="182" formatCode="&quot;／&quot;0&quot;日&quot;"/>
  </numFmts>
  <fonts count="15">
    <font>
      <sz val="11"/>
      <color theme="1"/>
      <name val="游ゴシック"/>
      <charset val="128"/>
      <scheme val="minor"/>
    </font>
    <font>
      <sz val="11"/>
      <name val="HG丸ｺﾞｼｯｸM-PRO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01">
    <xf numFmtId="0" fontId="0" fillId="0" borderId="0" xfId="0">
      <alignment vertical="center"/>
    </xf>
    <xf numFmtId="179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9" fontId="0" fillId="0" borderId="5" xfId="0" applyNumberFormat="1" applyBorder="1">
      <alignment vertical="center"/>
    </xf>
    <xf numFmtId="0" fontId="0" fillId="0" borderId="6" xfId="0" applyBorder="1">
      <alignment vertical="center"/>
    </xf>
    <xf numFmtId="179" fontId="0" fillId="0" borderId="8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16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3" borderId="16" xfId="0" applyFill="1" applyBorder="1">
      <alignment vertical="center"/>
    </xf>
    <xf numFmtId="179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shrinkToFit="1"/>
    </xf>
    <xf numFmtId="176" fontId="0" fillId="0" borderId="0" xfId="0" applyNumberFormat="1" applyAlignment="1">
      <alignment shrinkToFit="1"/>
    </xf>
    <xf numFmtId="178" fontId="0" fillId="0" borderId="0" xfId="1" applyNumberFormat="1" applyFont="1" applyFill="1">
      <alignment vertical="center"/>
    </xf>
    <xf numFmtId="0" fontId="0" fillId="2" borderId="2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4" fontId="6" fillId="0" borderId="0" xfId="0" applyNumberFormat="1" applyFont="1">
      <alignment vertical="center"/>
    </xf>
    <xf numFmtId="0" fontId="0" fillId="0" borderId="24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56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0" fontId="11" fillId="0" borderId="6" xfId="0" applyFont="1" applyBorder="1">
      <alignment vertical="center"/>
    </xf>
    <xf numFmtId="179" fontId="11" fillId="0" borderId="2" xfId="0" applyNumberFormat="1" applyFont="1" applyBorder="1">
      <alignment vertical="center"/>
    </xf>
    <xf numFmtId="179" fontId="11" fillId="0" borderId="5" xfId="0" applyNumberFormat="1" applyFont="1" applyBorder="1">
      <alignment vertical="center"/>
    </xf>
    <xf numFmtId="0" fontId="11" fillId="0" borderId="12" xfId="0" applyFont="1" applyBorder="1">
      <alignment vertical="center"/>
    </xf>
    <xf numFmtId="0" fontId="11" fillId="0" borderId="9" xfId="0" applyFont="1" applyBorder="1">
      <alignment vertical="center"/>
    </xf>
    <xf numFmtId="0" fontId="2" fillId="0" borderId="0" xfId="0" applyFont="1">
      <alignment vertical="center"/>
    </xf>
    <xf numFmtId="0" fontId="11" fillId="0" borderId="22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179" fontId="7" fillId="0" borderId="2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7" xfId="0" applyFont="1" applyBorder="1" applyAlignment="1">
      <alignment horizontal="center" vertical="center" shrinkToFit="1"/>
    </xf>
    <xf numFmtId="0" fontId="0" fillId="0" borderId="0" xfId="0" applyBorder="1" applyAlignment="1">
      <alignment shrinkToFit="1"/>
    </xf>
    <xf numFmtId="180" fontId="4" fillId="0" borderId="0" xfId="0" applyNumberFormat="1" applyFont="1" applyBorder="1" applyAlignment="1">
      <alignment horizontal="left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7" fillId="0" borderId="21" xfId="0" applyFont="1" applyBorder="1" applyAlignment="1">
      <alignment shrinkToFit="1"/>
    </xf>
    <xf numFmtId="0" fontId="7" fillId="0" borderId="0" xfId="0" applyFont="1" applyAlignment="1">
      <alignment shrinkToFit="1"/>
    </xf>
    <xf numFmtId="0" fontId="7" fillId="0" borderId="0" xfId="0" applyFont="1">
      <alignment vertical="center"/>
    </xf>
    <xf numFmtId="181" fontId="7" fillId="0" borderId="0" xfId="0" applyNumberFormat="1" applyFont="1" applyAlignment="1">
      <alignment shrinkToFit="1"/>
    </xf>
    <xf numFmtId="178" fontId="7" fillId="0" borderId="21" xfId="0" applyNumberFormat="1" applyFont="1" applyBorder="1" applyAlignment="1">
      <alignment horizontal="left"/>
    </xf>
    <xf numFmtId="182" fontId="7" fillId="0" borderId="0" xfId="0" applyNumberFormat="1" applyFont="1" applyAlignment="1">
      <alignment horizontal="left" shrinkToFit="1"/>
    </xf>
    <xf numFmtId="178" fontId="7" fillId="0" borderId="0" xfId="0" applyNumberFormat="1" applyFont="1" applyAlignment="1">
      <alignment horizontal="left" vertical="center"/>
    </xf>
    <xf numFmtId="0" fontId="7" fillId="0" borderId="0" xfId="2">
      <alignment vertical="center"/>
    </xf>
    <xf numFmtId="0" fontId="2" fillId="2" borderId="0" xfId="2" applyFont="1" applyFill="1">
      <alignment vertical="center"/>
    </xf>
    <xf numFmtId="0" fontId="7" fillId="2" borderId="0" xfId="2" applyFill="1">
      <alignment vertical="center"/>
    </xf>
    <xf numFmtId="0" fontId="2" fillId="0" borderId="0" xfId="2" applyFont="1">
      <alignment vertical="center"/>
    </xf>
    <xf numFmtId="0" fontId="3" fillId="0" borderId="0" xfId="2" applyFont="1">
      <alignment vertical="center"/>
    </xf>
    <xf numFmtId="0" fontId="7" fillId="0" borderId="0" xfId="2" applyAlignment="1">
      <alignment horizontal="center" vertical="center"/>
    </xf>
    <xf numFmtId="0" fontId="7" fillId="0" borderId="22" xfId="2" applyBorder="1" applyAlignment="1">
      <alignment horizontal="center" vertical="center"/>
    </xf>
    <xf numFmtId="0" fontId="7" fillId="2" borderId="23" xfId="2" applyFill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14" fontId="6" fillId="0" borderId="0" xfId="2" applyNumberFormat="1" applyFont="1">
      <alignment vertical="center"/>
    </xf>
    <xf numFmtId="0" fontId="7" fillId="0" borderId="24" xfId="2" applyBorder="1" applyAlignment="1">
      <alignment horizontal="center" vertical="center"/>
    </xf>
    <xf numFmtId="0" fontId="7" fillId="2" borderId="25" xfId="2" applyFill="1" applyBorder="1" applyAlignment="1">
      <alignment horizontal="center" vertical="center"/>
    </xf>
    <xf numFmtId="0" fontId="7" fillId="0" borderId="13" xfId="2" applyBorder="1" applyAlignment="1">
      <alignment horizontal="center" vertical="center"/>
    </xf>
    <xf numFmtId="0" fontId="7" fillId="0" borderId="14" xfId="2" applyBorder="1" applyAlignment="1">
      <alignment horizontal="center" vertical="center"/>
    </xf>
    <xf numFmtId="0" fontId="7" fillId="0" borderId="14" xfId="2" applyBorder="1" applyAlignment="1">
      <alignment horizontal="center" vertical="center" wrapText="1"/>
    </xf>
    <xf numFmtId="0" fontId="7" fillId="0" borderId="15" xfId="2" applyBorder="1" applyAlignment="1">
      <alignment vertical="center" wrapText="1"/>
    </xf>
    <xf numFmtId="0" fontId="7" fillId="3" borderId="16" xfId="2" applyFill="1" applyBorder="1" applyAlignment="1">
      <alignment horizontal="center" vertical="center"/>
    </xf>
    <xf numFmtId="0" fontId="2" fillId="0" borderId="0" xfId="2" applyFont="1" applyAlignment="1">
      <alignment vertical="top"/>
    </xf>
    <xf numFmtId="179" fontId="7" fillId="0" borderId="16" xfId="2" applyNumberFormat="1" applyBorder="1" applyAlignment="1">
      <alignment horizontal="center" vertical="center"/>
    </xf>
    <xf numFmtId="177" fontId="7" fillId="0" borderId="5" xfId="2" applyNumberFormat="1" applyBorder="1" applyAlignment="1">
      <alignment horizontal="center" vertical="center"/>
    </xf>
    <xf numFmtId="0" fontId="7" fillId="0" borderId="5" xfId="2" applyBorder="1" applyAlignment="1">
      <alignment horizontal="center" vertical="center"/>
    </xf>
    <xf numFmtId="0" fontId="7" fillId="0" borderId="17" xfId="2" applyBorder="1" applyAlignment="1">
      <alignment horizontal="center" vertical="center" shrinkToFit="1"/>
    </xf>
    <xf numFmtId="0" fontId="7" fillId="3" borderId="16" xfId="2" applyFill="1" applyBorder="1">
      <alignment vertical="center"/>
    </xf>
    <xf numFmtId="56" fontId="7" fillId="0" borderId="0" xfId="2" applyNumberFormat="1">
      <alignment vertical="center"/>
    </xf>
    <xf numFmtId="179" fontId="7" fillId="0" borderId="18" xfId="2" applyNumberFormat="1" applyBorder="1" applyAlignment="1">
      <alignment horizontal="center" vertical="center"/>
    </xf>
    <xf numFmtId="177" fontId="7" fillId="0" borderId="19" xfId="2" applyNumberFormat="1" applyBorder="1" applyAlignment="1">
      <alignment horizontal="center" vertical="center"/>
    </xf>
    <xf numFmtId="0" fontId="7" fillId="0" borderId="19" xfId="2" applyBorder="1" applyAlignment="1">
      <alignment horizontal="center" vertical="center"/>
    </xf>
    <xf numFmtId="0" fontId="7" fillId="0" borderId="20" xfId="2" applyBorder="1" applyAlignment="1">
      <alignment horizontal="center" vertical="center" shrinkToFit="1"/>
    </xf>
    <xf numFmtId="0" fontId="14" fillId="0" borderId="0" xfId="2" applyFont="1" applyAlignment="1">
      <alignment shrinkToFit="1"/>
    </xf>
    <xf numFmtId="176" fontId="14" fillId="0" borderId="0" xfId="2" applyNumberFormat="1" applyFont="1" applyAlignment="1">
      <alignment shrinkToFit="1"/>
    </xf>
    <xf numFmtId="49" fontId="14" fillId="0" borderId="0" xfId="2" applyNumberFormat="1" applyFont="1">
      <alignment vertical="center"/>
    </xf>
    <xf numFmtId="0" fontId="14" fillId="0" borderId="0" xfId="2" applyFont="1">
      <alignment vertical="center"/>
    </xf>
    <xf numFmtId="0" fontId="7" fillId="0" borderId="0" xfId="2" applyAlignment="1">
      <alignment shrinkToFit="1"/>
    </xf>
    <xf numFmtId="176" fontId="7" fillId="0" borderId="0" xfId="2" applyNumberFormat="1" applyAlignment="1">
      <alignment shrinkToFit="1"/>
    </xf>
    <xf numFmtId="180" fontId="4" fillId="0" borderId="0" xfId="2" applyNumberFormat="1" applyFont="1" applyAlignment="1">
      <alignment horizontal="left"/>
    </xf>
    <xf numFmtId="0" fontId="7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2" fillId="0" borderId="27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28" xfId="0" applyFont="1" applyBorder="1" applyAlignment="1">
      <alignment horizontal="center" vertical="center" textRotation="255"/>
    </xf>
  </cellXfs>
  <cellStyles count="3">
    <cellStyle name="パーセント" xfId="1" builtinId="5"/>
    <cellStyle name="標準" xfId="0" builtinId="0"/>
    <cellStyle name="標準 2" xfId="2" xr:uid="{CA747C67-8036-4CB5-8B45-4BA20A88BBCD}"/>
  </cellStyles>
  <dxfs count="36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</dxfs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15;&#33865;&#30476;r710checklis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2024年版"/>
      <sheetName val="★2024年版記載例"/>
      <sheetName val="祝日"/>
    </sheetNames>
    <sheetDataSet>
      <sheetData sheetId="0"/>
      <sheetData sheetId="1"/>
      <sheetData sheetId="2">
        <row r="2">
          <cell r="B2">
            <v>45292</v>
          </cell>
          <cell r="C2" t="str">
            <v>月</v>
          </cell>
          <cell r="D2" t="str">
            <v>元日</v>
          </cell>
        </row>
        <row r="3">
          <cell r="B3">
            <v>45304</v>
          </cell>
          <cell r="C3" t="str">
            <v>土</v>
          </cell>
          <cell r="D3" t="str">
            <v>成人の日</v>
          </cell>
        </row>
        <row r="4">
          <cell r="B4">
            <v>45333</v>
          </cell>
          <cell r="C4" t="str">
            <v>日</v>
          </cell>
          <cell r="D4" t="str">
            <v>建国記念の日</v>
          </cell>
        </row>
        <row r="5">
          <cell r="B5">
            <v>45334</v>
          </cell>
          <cell r="C5" t="str">
            <v>月</v>
          </cell>
          <cell r="D5" t="str">
            <v>振替休日</v>
          </cell>
        </row>
        <row r="6">
          <cell r="B6">
            <v>45345</v>
          </cell>
          <cell r="C6" t="str">
            <v>金</v>
          </cell>
          <cell r="D6" t="str">
            <v>天皇誕生日</v>
          </cell>
        </row>
        <row r="7">
          <cell r="B7">
            <v>45371</v>
          </cell>
          <cell r="C7" t="str">
            <v>水</v>
          </cell>
          <cell r="D7" t="str">
            <v>春分の日</v>
          </cell>
        </row>
        <row r="8">
          <cell r="B8">
            <v>45411</v>
          </cell>
          <cell r="C8" t="str">
            <v>月</v>
          </cell>
          <cell r="D8" t="str">
            <v>昭和の日</v>
          </cell>
        </row>
        <row r="9">
          <cell r="B9">
            <v>45415</v>
          </cell>
          <cell r="C9" t="str">
            <v>金</v>
          </cell>
          <cell r="D9" t="str">
            <v>憲法記念日</v>
          </cell>
        </row>
        <row r="10">
          <cell r="B10">
            <v>45416</v>
          </cell>
          <cell r="C10" t="str">
            <v>土</v>
          </cell>
          <cell r="D10" t="str">
            <v>みどりの日</v>
          </cell>
        </row>
        <row r="11">
          <cell r="B11">
            <v>45417</v>
          </cell>
          <cell r="C11" t="str">
            <v>日</v>
          </cell>
          <cell r="D11" t="str">
            <v>こどもの日</v>
          </cell>
        </row>
        <row r="12">
          <cell r="B12">
            <v>45418</v>
          </cell>
          <cell r="C12" t="str">
            <v>月</v>
          </cell>
          <cell r="D12" t="str">
            <v>振替休日</v>
          </cell>
        </row>
        <row r="13">
          <cell r="B13">
            <v>45488</v>
          </cell>
          <cell r="C13" t="str">
            <v>月</v>
          </cell>
          <cell r="D13" t="str">
            <v>海の日</v>
          </cell>
        </row>
        <row r="14">
          <cell r="B14">
            <v>45515</v>
          </cell>
          <cell r="C14" t="str">
            <v>日</v>
          </cell>
          <cell r="D14" t="str">
            <v>山の日</v>
          </cell>
        </row>
        <row r="15">
          <cell r="B15">
            <v>45516</v>
          </cell>
          <cell r="C15" t="str">
            <v>月</v>
          </cell>
          <cell r="D15" t="str">
            <v>振替休日</v>
          </cell>
        </row>
        <row r="16">
          <cell r="B16">
            <v>45551</v>
          </cell>
          <cell r="C16" t="str">
            <v>月</v>
          </cell>
          <cell r="D16" t="str">
            <v>敬老の日</v>
          </cell>
        </row>
        <row r="17">
          <cell r="B17">
            <v>45557</v>
          </cell>
          <cell r="C17" t="str">
            <v>日</v>
          </cell>
          <cell r="D17" t="str">
            <v>秋分の日</v>
          </cell>
        </row>
        <row r="18">
          <cell r="B18">
            <v>45558</v>
          </cell>
          <cell r="C18" t="str">
            <v>月</v>
          </cell>
          <cell r="D18" t="str">
            <v>振替休日</v>
          </cell>
        </row>
        <row r="19">
          <cell r="B19">
            <v>45579</v>
          </cell>
          <cell r="C19" t="str">
            <v>月</v>
          </cell>
          <cell r="D19" t="str">
            <v>スポーツの日</v>
          </cell>
        </row>
        <row r="20">
          <cell r="B20">
            <v>45599</v>
          </cell>
          <cell r="C20" t="str">
            <v>日</v>
          </cell>
          <cell r="D20" t="str">
            <v>文化の日</v>
          </cell>
        </row>
        <row r="21">
          <cell r="B21">
            <v>45600</v>
          </cell>
          <cell r="C21" t="str">
            <v>月</v>
          </cell>
          <cell r="D21" t="str">
            <v>振替休日</v>
          </cell>
        </row>
        <row r="22">
          <cell r="B22">
            <v>45619</v>
          </cell>
          <cell r="C22" t="str">
            <v>土</v>
          </cell>
          <cell r="D22" t="str">
            <v>勤労感謝の日</v>
          </cell>
        </row>
        <row r="23">
          <cell r="B23">
            <v>45658</v>
          </cell>
          <cell r="C23" t="str">
            <v>水</v>
          </cell>
          <cell r="D23" t="str">
            <v>元日</v>
          </cell>
        </row>
        <row r="24">
          <cell r="B24">
            <v>45670</v>
          </cell>
          <cell r="C24" t="str">
            <v>月</v>
          </cell>
          <cell r="D24" t="str">
            <v>成人の日</v>
          </cell>
        </row>
        <row r="25">
          <cell r="B25">
            <v>45699</v>
          </cell>
          <cell r="C25" t="str">
            <v>火</v>
          </cell>
          <cell r="D25" t="str">
            <v>建国記念の日</v>
          </cell>
        </row>
        <row r="26">
          <cell r="B26">
            <v>45711</v>
          </cell>
          <cell r="C26" t="str">
            <v>日</v>
          </cell>
          <cell r="D26" t="str">
            <v>天皇誕生日</v>
          </cell>
        </row>
        <row r="27">
          <cell r="B27">
            <v>45712</v>
          </cell>
          <cell r="C27" t="str">
            <v>月</v>
          </cell>
          <cell r="D27" t="str">
            <v>振替休日</v>
          </cell>
        </row>
        <row r="28">
          <cell r="B28">
            <v>45736</v>
          </cell>
          <cell r="C28" t="str">
            <v>木</v>
          </cell>
          <cell r="D28" t="str">
            <v>春分の日</v>
          </cell>
        </row>
        <row r="29">
          <cell r="B29">
            <v>45776</v>
          </cell>
          <cell r="C29" t="str">
            <v>火</v>
          </cell>
          <cell r="D29" t="str">
            <v>昭和の日</v>
          </cell>
        </row>
        <row r="30">
          <cell r="B30">
            <v>45780</v>
          </cell>
          <cell r="C30" t="str">
            <v>土</v>
          </cell>
          <cell r="D30" t="str">
            <v>憲法記念日</v>
          </cell>
        </row>
        <row r="31">
          <cell r="B31">
            <v>45781</v>
          </cell>
          <cell r="C31" t="str">
            <v>日</v>
          </cell>
          <cell r="D31" t="str">
            <v>みどりの日</v>
          </cell>
        </row>
        <row r="32">
          <cell r="B32">
            <v>45782</v>
          </cell>
          <cell r="C32" t="str">
            <v>月</v>
          </cell>
          <cell r="D32" t="str">
            <v>こどもの日</v>
          </cell>
        </row>
        <row r="33">
          <cell r="B33">
            <v>45783</v>
          </cell>
          <cell r="C33" t="str">
            <v>火</v>
          </cell>
          <cell r="D33" t="str">
            <v>振替休日</v>
          </cell>
        </row>
        <row r="34">
          <cell r="B34">
            <v>45859</v>
          </cell>
          <cell r="C34" t="str">
            <v>月</v>
          </cell>
          <cell r="D34" t="str">
            <v>海の日</v>
          </cell>
        </row>
        <row r="35">
          <cell r="B35">
            <v>45880</v>
          </cell>
          <cell r="C35" t="str">
            <v>月</v>
          </cell>
          <cell r="D35" t="str">
            <v>山の日</v>
          </cell>
        </row>
        <row r="36">
          <cell r="B36">
            <v>45915</v>
          </cell>
          <cell r="C36" t="str">
            <v>月</v>
          </cell>
          <cell r="D36" t="str">
            <v>敬老の日</v>
          </cell>
        </row>
        <row r="37">
          <cell r="B37">
            <v>45923</v>
          </cell>
          <cell r="C37" t="str">
            <v>火</v>
          </cell>
          <cell r="D37" t="str">
            <v>秋分の日</v>
          </cell>
        </row>
        <row r="38">
          <cell r="B38">
            <v>45943</v>
          </cell>
          <cell r="C38" t="str">
            <v>月</v>
          </cell>
          <cell r="D38" t="str">
            <v>スポーツの日</v>
          </cell>
        </row>
        <row r="39">
          <cell r="B39">
            <v>45964</v>
          </cell>
          <cell r="C39" t="str">
            <v>月</v>
          </cell>
          <cell r="D39" t="str">
            <v>文化の日</v>
          </cell>
        </row>
        <row r="40">
          <cell r="B40">
            <v>45984</v>
          </cell>
          <cell r="C40" t="str">
            <v>日</v>
          </cell>
          <cell r="D40" t="str">
            <v>勤労感謝の日</v>
          </cell>
        </row>
        <row r="41">
          <cell r="B41">
            <v>45985</v>
          </cell>
          <cell r="C41" t="str">
            <v>月</v>
          </cell>
          <cell r="D41" t="str">
            <v>振替休日</v>
          </cell>
        </row>
        <row r="42">
          <cell r="B42">
            <v>46023</v>
          </cell>
          <cell r="C42" t="str">
            <v>木</v>
          </cell>
          <cell r="D42" t="str">
            <v>元日</v>
          </cell>
        </row>
        <row r="43">
          <cell r="B43">
            <v>46034</v>
          </cell>
          <cell r="C43" t="str">
            <v>月</v>
          </cell>
          <cell r="D43" t="str">
            <v>成人の日</v>
          </cell>
        </row>
        <row r="44">
          <cell r="B44">
            <v>46064</v>
          </cell>
          <cell r="C44" t="str">
            <v>水</v>
          </cell>
          <cell r="D44" t="str">
            <v>建国記念の日</v>
          </cell>
        </row>
        <row r="45">
          <cell r="B45">
            <v>46076</v>
          </cell>
          <cell r="C45" t="str">
            <v>月</v>
          </cell>
          <cell r="D45" t="str">
            <v>天皇誕生日</v>
          </cell>
        </row>
        <row r="46">
          <cell r="B46">
            <v>46101</v>
          </cell>
          <cell r="C46" t="str">
            <v>金</v>
          </cell>
          <cell r="D46" t="str">
            <v>春分の日</v>
          </cell>
        </row>
        <row r="47">
          <cell r="B47">
            <v>46141</v>
          </cell>
          <cell r="C47" t="str">
            <v>水</v>
          </cell>
          <cell r="D47" t="str">
            <v>昭和の日</v>
          </cell>
        </row>
        <row r="48">
          <cell r="B48">
            <v>46145</v>
          </cell>
          <cell r="C48" t="str">
            <v>日</v>
          </cell>
          <cell r="D48" t="str">
            <v>憲法記念日</v>
          </cell>
        </row>
        <row r="49">
          <cell r="B49">
            <v>46146</v>
          </cell>
          <cell r="C49" t="str">
            <v>月</v>
          </cell>
          <cell r="D49" t="str">
            <v>みどりの日</v>
          </cell>
        </row>
        <row r="50">
          <cell r="B50">
            <v>46147</v>
          </cell>
          <cell r="C50" t="str">
            <v>火</v>
          </cell>
          <cell r="D50" t="str">
            <v>こどもの日</v>
          </cell>
        </row>
        <row r="51">
          <cell r="B51">
            <v>46148</v>
          </cell>
          <cell r="C51" t="str">
            <v>水</v>
          </cell>
          <cell r="D51" t="str">
            <v>振替休日</v>
          </cell>
        </row>
        <row r="52">
          <cell r="B52">
            <v>46223</v>
          </cell>
          <cell r="C52" t="str">
            <v>月</v>
          </cell>
          <cell r="D52" t="str">
            <v>海の日</v>
          </cell>
        </row>
        <row r="53">
          <cell r="B53">
            <v>46245</v>
          </cell>
          <cell r="C53" t="str">
            <v>火</v>
          </cell>
          <cell r="D53" t="str">
            <v>山の日</v>
          </cell>
        </row>
        <row r="54">
          <cell r="B54">
            <v>46286</v>
          </cell>
          <cell r="C54" t="str">
            <v>月</v>
          </cell>
          <cell r="D54" t="str">
            <v>敬老の日</v>
          </cell>
        </row>
        <row r="55">
          <cell r="B55">
            <v>46287</v>
          </cell>
          <cell r="C55" t="str">
            <v>火</v>
          </cell>
          <cell r="D55" t="str">
            <v>国民の休日</v>
          </cell>
        </row>
        <row r="56">
          <cell r="B56">
            <v>46288</v>
          </cell>
          <cell r="C56" t="str">
            <v>水</v>
          </cell>
          <cell r="D56" t="str">
            <v>秋分の日</v>
          </cell>
        </row>
        <row r="57">
          <cell r="B57">
            <v>46307</v>
          </cell>
          <cell r="C57" t="str">
            <v>月</v>
          </cell>
          <cell r="D57" t="str">
            <v>スポーツの日</v>
          </cell>
        </row>
        <row r="58">
          <cell r="B58">
            <v>46329</v>
          </cell>
          <cell r="C58" t="str">
            <v>火</v>
          </cell>
          <cell r="D58" t="str">
            <v>文化の日</v>
          </cell>
        </row>
        <row r="59">
          <cell r="B59">
            <v>46349</v>
          </cell>
          <cell r="C59" t="str">
            <v>月</v>
          </cell>
          <cell r="D59" t="str">
            <v>勤労感謝の日</v>
          </cell>
        </row>
        <row r="60">
          <cell r="B60">
            <v>46388</v>
          </cell>
          <cell r="C60" t="str">
            <v>金</v>
          </cell>
          <cell r="D60" t="str">
            <v>元日</v>
          </cell>
        </row>
        <row r="61">
          <cell r="B61">
            <v>46398</v>
          </cell>
          <cell r="C61" t="str">
            <v>月</v>
          </cell>
          <cell r="D61" t="str">
            <v>成人の日</v>
          </cell>
        </row>
        <row r="62">
          <cell r="B62">
            <v>46429</v>
          </cell>
          <cell r="C62" t="str">
            <v>木</v>
          </cell>
          <cell r="D62" t="str">
            <v>建国記念の日</v>
          </cell>
        </row>
        <row r="63">
          <cell r="B63">
            <v>46441</v>
          </cell>
          <cell r="C63" t="str">
            <v>火</v>
          </cell>
          <cell r="D63" t="str">
            <v>天皇誕生日</v>
          </cell>
        </row>
        <row r="64">
          <cell r="B64">
            <v>46468</v>
          </cell>
          <cell r="C64" t="str">
            <v>月</v>
          </cell>
          <cell r="D64" t="str">
            <v>春分の日</v>
          </cell>
        </row>
        <row r="65">
          <cell r="B65">
            <v>46506</v>
          </cell>
          <cell r="C65" t="str">
            <v>木</v>
          </cell>
          <cell r="D65" t="str">
            <v>昭和の日</v>
          </cell>
        </row>
        <row r="66">
          <cell r="B66">
            <v>46510</v>
          </cell>
          <cell r="C66" t="str">
            <v>月</v>
          </cell>
          <cell r="D66" t="str">
            <v>憲法記念日</v>
          </cell>
        </row>
        <row r="67">
          <cell r="B67">
            <v>46511</v>
          </cell>
          <cell r="C67" t="str">
            <v>火</v>
          </cell>
          <cell r="D67" t="str">
            <v>みどりの日</v>
          </cell>
        </row>
        <row r="68">
          <cell r="B68">
            <v>46512</v>
          </cell>
          <cell r="C68" t="str">
            <v>水</v>
          </cell>
          <cell r="D68" t="str">
            <v>こどもの日</v>
          </cell>
        </row>
        <row r="69">
          <cell r="B69">
            <v>46587</v>
          </cell>
          <cell r="C69" t="str">
            <v>月</v>
          </cell>
          <cell r="D69" t="str">
            <v>海の日</v>
          </cell>
        </row>
        <row r="70">
          <cell r="B70">
            <v>46610</v>
          </cell>
          <cell r="C70" t="str">
            <v>水</v>
          </cell>
          <cell r="D70" t="str">
            <v>山の日</v>
          </cell>
        </row>
        <row r="71">
          <cell r="B71">
            <v>46650</v>
          </cell>
          <cell r="C71" t="str">
            <v>月</v>
          </cell>
          <cell r="D71" t="str">
            <v>敬老の日</v>
          </cell>
        </row>
        <row r="72">
          <cell r="B72">
            <v>46653</v>
          </cell>
          <cell r="C72" t="str">
            <v>木</v>
          </cell>
          <cell r="D72" t="str">
            <v>秋分の日</v>
          </cell>
        </row>
        <row r="73">
          <cell r="B73">
            <v>46671</v>
          </cell>
          <cell r="C73" t="str">
            <v>月</v>
          </cell>
          <cell r="D73" t="str">
            <v>スポーツの日</v>
          </cell>
        </row>
        <row r="74">
          <cell r="B74">
            <v>46694</v>
          </cell>
          <cell r="C74" t="str">
            <v>水</v>
          </cell>
          <cell r="D74" t="str">
            <v>文化の日</v>
          </cell>
        </row>
        <row r="75">
          <cell r="B75">
            <v>46714</v>
          </cell>
          <cell r="C75" t="str">
            <v>火</v>
          </cell>
          <cell r="D75" t="str">
            <v>勤労感謝の日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8648-B6CB-4B93-B0A4-2A71A1BE6438}">
  <sheetPr>
    <tabColor rgb="FFFF0000"/>
  </sheetPr>
  <dimension ref="B1:L50"/>
  <sheetViews>
    <sheetView showGridLines="0" view="pageBreakPreview" topLeftCell="A25" zoomScaleNormal="85" zoomScaleSheetLayoutView="100" workbookViewId="0">
      <selection activeCell="F44" sqref="F44"/>
    </sheetView>
  </sheetViews>
  <sheetFormatPr defaultColWidth="9" defaultRowHeight="18.75"/>
  <cols>
    <col min="1" max="1" width="5.625" style="58" customWidth="1"/>
    <col min="2" max="2" width="14.375" style="58" customWidth="1"/>
    <col min="3" max="3" width="6.875" style="58" customWidth="1"/>
    <col min="4" max="4" width="15.5" style="58" customWidth="1"/>
    <col min="5" max="5" width="15.625" style="58" customWidth="1"/>
    <col min="6" max="6" width="30.625" style="58" customWidth="1"/>
    <col min="7" max="7" width="11" style="58" customWidth="1"/>
    <col min="8" max="8" width="6.5" style="58" customWidth="1"/>
    <col min="9" max="9" width="9.375" style="58" customWidth="1"/>
    <col min="10" max="10" width="10.25" style="58" customWidth="1"/>
    <col min="11" max="11" width="9" style="58" customWidth="1"/>
    <col min="12" max="12" width="10.75" style="58" customWidth="1"/>
    <col min="13" max="14" width="9" style="58"/>
    <col min="15" max="15" width="9.375" style="58" customWidth="1"/>
    <col min="16" max="16384" width="9" style="58"/>
  </cols>
  <sheetData>
    <row r="1" spans="2:12">
      <c r="C1" s="59" t="s">
        <v>0</v>
      </c>
      <c r="D1" s="59"/>
      <c r="E1" s="60"/>
      <c r="F1" s="60"/>
    </row>
    <row r="2" spans="2:12">
      <c r="C2" s="61"/>
      <c r="D2" s="61"/>
    </row>
    <row r="3" spans="2:12">
      <c r="C3" s="61"/>
      <c r="D3" s="61"/>
    </row>
    <row r="4" spans="2:12">
      <c r="B4" s="62" t="s">
        <v>1</v>
      </c>
      <c r="I4" s="58" t="s">
        <v>2</v>
      </c>
      <c r="K4" s="63" t="s">
        <v>3</v>
      </c>
    </row>
    <row r="5" spans="2:12" ht="11.25" customHeight="1" thickBot="1"/>
    <row r="6" spans="2:12" ht="19.5" thickTop="1">
      <c r="B6" s="58" t="s">
        <v>4</v>
      </c>
      <c r="C6" s="53" t="s">
        <v>68</v>
      </c>
      <c r="I6" s="64" t="s">
        <v>5</v>
      </c>
      <c r="J6" s="65">
        <v>2024</v>
      </c>
      <c r="K6" s="66" t="s">
        <v>6</v>
      </c>
      <c r="L6" s="67">
        <f>DATE(J6,J7,1)</f>
        <v>45474</v>
      </c>
    </row>
    <row r="7" spans="2:12" ht="19.5" thickBot="1">
      <c r="B7" s="58" t="s">
        <v>7</v>
      </c>
      <c r="C7" s="58" t="s">
        <v>8</v>
      </c>
      <c r="I7" s="68" t="s">
        <v>9</v>
      </c>
      <c r="J7" s="69">
        <v>7</v>
      </c>
      <c r="K7" s="66" t="s">
        <v>10</v>
      </c>
    </row>
    <row r="8" spans="2:12" ht="19.5" customHeight="1" thickTop="1">
      <c r="B8" s="58" t="s">
        <v>11</v>
      </c>
      <c r="C8" s="58" t="s">
        <v>12</v>
      </c>
      <c r="K8" s="66" t="s">
        <v>13</v>
      </c>
    </row>
    <row r="9" spans="2:12" ht="37.5">
      <c r="B9" s="70" t="s">
        <v>14</v>
      </c>
      <c r="C9" s="71" t="s">
        <v>15</v>
      </c>
      <c r="D9" s="72" t="s">
        <v>16</v>
      </c>
      <c r="E9" s="72" t="s">
        <v>17</v>
      </c>
      <c r="F9" s="73" t="s">
        <v>18</v>
      </c>
      <c r="G9" s="74" t="s">
        <v>19</v>
      </c>
      <c r="H9" s="63"/>
      <c r="J9" s="75"/>
      <c r="K9" s="66" t="s">
        <v>20</v>
      </c>
    </row>
    <row r="10" spans="2:12" ht="18" customHeight="1">
      <c r="B10" s="76">
        <f>DATE(J6,J7,1)</f>
        <v>45474</v>
      </c>
      <c r="C10" s="77" t="str">
        <f>TEXT(B10,"aaa")</f>
        <v>月</v>
      </c>
      <c r="D10" s="78" t="s">
        <v>6</v>
      </c>
      <c r="E10" s="78" t="s">
        <v>6</v>
      </c>
      <c r="F10" s="79"/>
      <c r="G10" s="80" t="str">
        <f>IF(ISERROR(VLOOKUP(B10,[1]祝日!$B$2:$D$75,3,0)),"",VLOOKUP(B10,[1]祝日!$B$2:$D$75,3,0))</f>
        <v/>
      </c>
      <c r="K10" s="66" t="s">
        <v>21</v>
      </c>
    </row>
    <row r="11" spans="2:12" ht="18.75" customHeight="1">
      <c r="B11" s="76">
        <f>B10+1</f>
        <v>45475</v>
      </c>
      <c r="C11" s="77" t="str">
        <f t="shared" ref="C11:C40" si="0">TEXT(B11,"aaa")</f>
        <v>火</v>
      </c>
      <c r="D11" s="78" t="s">
        <v>6</v>
      </c>
      <c r="E11" s="78" t="s">
        <v>6</v>
      </c>
      <c r="F11" s="79"/>
      <c r="G11" s="80" t="str">
        <f>IF(ISERROR(VLOOKUP(B11,[1]祝日!$B$2:$D$75,3,0)),"",VLOOKUP(B11,[1]祝日!$B$2:$D$75,3,0))</f>
        <v/>
      </c>
      <c r="I11" s="63"/>
      <c r="K11" s="66" t="s">
        <v>22</v>
      </c>
    </row>
    <row r="12" spans="2:12" ht="18.75" customHeight="1">
      <c r="B12" s="76">
        <f t="shared" ref="B12:B37" si="1">B11+1</f>
        <v>45476</v>
      </c>
      <c r="C12" s="77" t="str">
        <f t="shared" si="0"/>
        <v>水</v>
      </c>
      <c r="D12" s="78" t="s">
        <v>6</v>
      </c>
      <c r="E12" s="78" t="s">
        <v>6</v>
      </c>
      <c r="F12" s="79" t="s">
        <v>27</v>
      </c>
      <c r="G12" s="80" t="str">
        <f>IF(ISERROR(VLOOKUP(B12,[1]祝日!$B$2:$D$75,3,0)),"",VLOOKUP(B12,[1]祝日!$B$2:$D$75,3,0))</f>
        <v/>
      </c>
      <c r="K12" s="66" t="s">
        <v>23</v>
      </c>
    </row>
    <row r="13" spans="2:12" ht="18.75" customHeight="1">
      <c r="B13" s="76">
        <f t="shared" si="1"/>
        <v>45477</v>
      </c>
      <c r="C13" s="77" t="str">
        <f t="shared" si="0"/>
        <v>木</v>
      </c>
      <c r="D13" s="78" t="s">
        <v>6</v>
      </c>
      <c r="E13" s="78" t="s">
        <v>6</v>
      </c>
      <c r="F13" s="79" t="s">
        <v>27</v>
      </c>
      <c r="G13" s="80" t="str">
        <f>IF(ISERROR(VLOOKUP(B13,[1]祝日!$B$2:$D$75,3,0)),"",VLOOKUP(B13,[1]祝日!$B$2:$D$75,3,0))</f>
        <v/>
      </c>
    </row>
    <row r="14" spans="2:12" ht="18.75" customHeight="1">
      <c r="B14" s="76">
        <f t="shared" si="1"/>
        <v>45478</v>
      </c>
      <c r="C14" s="77" t="str">
        <f t="shared" si="0"/>
        <v>金</v>
      </c>
      <c r="D14" s="78"/>
      <c r="E14" s="78"/>
      <c r="F14" s="79" t="s">
        <v>28</v>
      </c>
      <c r="G14" s="80" t="str">
        <f>IF(ISERROR(VLOOKUP(B14,[1]祝日!$B$2:$D$75,3,0)),"",VLOOKUP(B14,[1]祝日!$B$2:$D$75,3,0))</f>
        <v/>
      </c>
    </row>
    <row r="15" spans="2:12" ht="18.75" customHeight="1">
      <c r="B15" s="76">
        <f t="shared" si="1"/>
        <v>45479</v>
      </c>
      <c r="C15" s="77" t="str">
        <f t="shared" si="0"/>
        <v>土</v>
      </c>
      <c r="D15" s="78" t="s">
        <v>10</v>
      </c>
      <c r="E15" s="78" t="s">
        <v>10</v>
      </c>
      <c r="F15" s="79"/>
      <c r="G15" s="80" t="str">
        <f>IF(ISERROR(VLOOKUP(B15,[1]祝日!$B$2:$D$75,3,0)),"",VLOOKUP(B15,[1]祝日!$B$2:$D$75,3,0))</f>
        <v/>
      </c>
    </row>
    <row r="16" spans="2:12" ht="18.75" customHeight="1">
      <c r="B16" s="76">
        <f t="shared" si="1"/>
        <v>45480</v>
      </c>
      <c r="C16" s="77" t="str">
        <f t="shared" si="0"/>
        <v>日</v>
      </c>
      <c r="D16" s="78" t="s">
        <v>10</v>
      </c>
      <c r="E16" s="78" t="s">
        <v>10</v>
      </c>
      <c r="F16" s="79"/>
      <c r="G16" s="80" t="str">
        <f>IF(ISERROR(VLOOKUP(B16,[1]祝日!$B$2:$D$75,3,0)),"",VLOOKUP(B16,[1]祝日!$B$2:$D$75,3,0))</f>
        <v/>
      </c>
    </row>
    <row r="17" spans="2:9" ht="18.75" customHeight="1">
      <c r="B17" s="76">
        <f t="shared" si="1"/>
        <v>45481</v>
      </c>
      <c r="C17" s="77" t="str">
        <f t="shared" si="0"/>
        <v>月</v>
      </c>
      <c r="D17" s="78"/>
      <c r="E17" s="78"/>
      <c r="F17" s="79"/>
      <c r="G17" s="80" t="str">
        <f>IF(ISERROR(VLOOKUP(B17,[1]祝日!$B$2:$D$75,3,0)),"",VLOOKUP(B17,[1]祝日!$B$2:$D$75,3,0))</f>
        <v/>
      </c>
    </row>
    <row r="18" spans="2:9" ht="18.75" customHeight="1">
      <c r="B18" s="76">
        <f t="shared" si="1"/>
        <v>45482</v>
      </c>
      <c r="C18" s="77" t="str">
        <f t="shared" si="0"/>
        <v>火</v>
      </c>
      <c r="D18" s="78"/>
      <c r="E18" s="78"/>
      <c r="F18" s="79"/>
      <c r="G18" s="80" t="str">
        <f>IF(ISERROR(VLOOKUP(B18,[1]祝日!$B$2:$D$75,3,0)),"",VLOOKUP(B18,[1]祝日!$B$2:$D$75,3,0))</f>
        <v/>
      </c>
    </row>
    <row r="19" spans="2:9" ht="18.75" customHeight="1">
      <c r="B19" s="76">
        <f t="shared" si="1"/>
        <v>45483</v>
      </c>
      <c r="C19" s="77" t="str">
        <f t="shared" si="0"/>
        <v>水</v>
      </c>
      <c r="D19" s="78"/>
      <c r="E19" s="78" t="s">
        <v>21</v>
      </c>
      <c r="F19" s="79" t="s">
        <v>40</v>
      </c>
      <c r="G19" s="80" t="str">
        <f>IF(ISERROR(VLOOKUP(B19,[1]祝日!$B$2:$D$75,3,0)),"",VLOOKUP(B19,[1]祝日!$B$2:$D$75,3,0))</f>
        <v/>
      </c>
    </row>
    <row r="20" spans="2:9" ht="18.75" customHeight="1">
      <c r="B20" s="76">
        <f t="shared" si="1"/>
        <v>45484</v>
      </c>
      <c r="C20" s="77" t="str">
        <f t="shared" si="0"/>
        <v>木</v>
      </c>
      <c r="D20" s="78" t="s">
        <v>10</v>
      </c>
      <c r="E20" s="78" t="s">
        <v>10</v>
      </c>
      <c r="F20" s="79"/>
      <c r="G20" s="80" t="str">
        <f>IF(ISERROR(VLOOKUP(B20,[1]祝日!$B$2:$D$75,3,0)),"",VLOOKUP(B20,[1]祝日!$B$2:$D$75,3,0))</f>
        <v/>
      </c>
    </row>
    <row r="21" spans="2:9" ht="18.75" customHeight="1">
      <c r="B21" s="76">
        <f t="shared" si="1"/>
        <v>45485</v>
      </c>
      <c r="C21" s="77" t="str">
        <f t="shared" si="0"/>
        <v>金</v>
      </c>
      <c r="D21" s="78"/>
      <c r="E21" s="78"/>
      <c r="F21" s="79"/>
      <c r="G21" s="80" t="str">
        <f>IF(ISERROR(VLOOKUP(B21,[1]祝日!$B$2:$D$75,3,0)),"",VLOOKUP(B21,[1]祝日!$B$2:$D$75,3,0))</f>
        <v/>
      </c>
    </row>
    <row r="22" spans="2:9" ht="18.75" customHeight="1">
      <c r="B22" s="76">
        <f t="shared" si="1"/>
        <v>45486</v>
      </c>
      <c r="C22" s="77" t="str">
        <f t="shared" si="0"/>
        <v>土</v>
      </c>
      <c r="D22" s="78" t="s">
        <v>13</v>
      </c>
      <c r="E22" s="78" t="s">
        <v>13</v>
      </c>
      <c r="F22" s="79"/>
      <c r="G22" s="80" t="str">
        <f>IF(ISERROR(VLOOKUP(B22,[1]祝日!$B$2:$D$75,3,0)),"",VLOOKUP(B22,[1]祝日!$B$2:$D$75,3,0))</f>
        <v/>
      </c>
    </row>
    <row r="23" spans="2:9" ht="18.75" customHeight="1">
      <c r="B23" s="76">
        <f t="shared" si="1"/>
        <v>45487</v>
      </c>
      <c r="C23" s="77" t="str">
        <f t="shared" si="0"/>
        <v>日</v>
      </c>
      <c r="D23" s="78" t="s">
        <v>13</v>
      </c>
      <c r="E23" s="78" t="s">
        <v>13</v>
      </c>
      <c r="F23" s="79"/>
      <c r="G23" s="80" t="str">
        <f>IF(ISERROR(VLOOKUP(B23,[1]祝日!$B$2:$D$75,3,0)),"",VLOOKUP(B23,[1]祝日!$B$2:$D$75,3,0))</f>
        <v/>
      </c>
    </row>
    <row r="24" spans="2:9" ht="18.75" customHeight="1">
      <c r="B24" s="76">
        <f t="shared" si="1"/>
        <v>45488</v>
      </c>
      <c r="C24" s="77" t="str">
        <f t="shared" si="0"/>
        <v>月</v>
      </c>
      <c r="D24" s="78" t="s">
        <v>13</v>
      </c>
      <c r="E24" s="78" t="s">
        <v>13</v>
      </c>
      <c r="F24" s="79"/>
      <c r="G24" s="80" t="str">
        <f>IF(ISERROR(VLOOKUP(B24,[1]祝日!$B$2:$D$75,3,0)),"",VLOOKUP(B24,[1]祝日!$B$2:$D$75,3,0))</f>
        <v>海の日</v>
      </c>
    </row>
    <row r="25" spans="2:9" ht="18.75" customHeight="1">
      <c r="B25" s="76">
        <f t="shared" si="1"/>
        <v>45489</v>
      </c>
      <c r="C25" s="77" t="str">
        <f t="shared" si="0"/>
        <v>火</v>
      </c>
      <c r="D25" s="78"/>
      <c r="E25" s="78"/>
      <c r="F25" s="79"/>
      <c r="G25" s="80" t="str">
        <f>IF(ISERROR(VLOOKUP(B25,[1]祝日!$B$2:$D$75,3,0)),"",VLOOKUP(B25,[1]祝日!$B$2:$D$75,3,0))</f>
        <v/>
      </c>
      <c r="I25" s="81"/>
    </row>
    <row r="26" spans="2:9" ht="18.75" customHeight="1">
      <c r="B26" s="76">
        <f t="shared" si="1"/>
        <v>45490</v>
      </c>
      <c r="C26" s="77" t="str">
        <f t="shared" si="0"/>
        <v>水</v>
      </c>
      <c r="D26" s="78"/>
      <c r="E26" s="78"/>
      <c r="F26" s="79"/>
      <c r="G26" s="80" t="str">
        <f>IF(ISERROR(VLOOKUP(B26,[1]祝日!$B$2:$D$75,3,0)),"",VLOOKUP(B26,[1]祝日!$B$2:$D$75,3,0))</f>
        <v/>
      </c>
    </row>
    <row r="27" spans="2:9" ht="18.75" customHeight="1">
      <c r="B27" s="76">
        <f t="shared" si="1"/>
        <v>45491</v>
      </c>
      <c r="C27" s="77" t="str">
        <f t="shared" si="0"/>
        <v>木</v>
      </c>
      <c r="D27" s="78"/>
      <c r="E27" s="78"/>
      <c r="F27" s="79"/>
      <c r="G27" s="80" t="str">
        <f>IF(ISERROR(VLOOKUP(B27,[1]祝日!$B$2:$D$75,3,0)),"",VLOOKUP(B27,[1]祝日!$B$2:$D$75,3,0))</f>
        <v/>
      </c>
    </row>
    <row r="28" spans="2:9" ht="18.75" customHeight="1">
      <c r="B28" s="76">
        <f t="shared" si="1"/>
        <v>45492</v>
      </c>
      <c r="C28" s="77" t="str">
        <f t="shared" si="0"/>
        <v>金</v>
      </c>
      <c r="D28" s="78"/>
      <c r="E28" s="78"/>
      <c r="F28" s="79"/>
      <c r="G28" s="80" t="str">
        <f>IF(ISERROR(VLOOKUP(B28,[1]祝日!$B$2:$D$75,3,0)),"",VLOOKUP(B28,[1]祝日!$B$2:$D$75,3,0))</f>
        <v/>
      </c>
    </row>
    <row r="29" spans="2:9" ht="18.75" customHeight="1">
      <c r="B29" s="76">
        <f t="shared" si="1"/>
        <v>45493</v>
      </c>
      <c r="C29" s="77" t="str">
        <f t="shared" si="0"/>
        <v>土</v>
      </c>
      <c r="D29" s="78" t="s">
        <v>10</v>
      </c>
      <c r="E29" s="78"/>
      <c r="F29" s="79" t="s">
        <v>29</v>
      </c>
      <c r="G29" s="80" t="str">
        <f>IF(ISERROR(VLOOKUP(B29,[1]祝日!$B$2:$D$75,3,0)),"",VLOOKUP(B29,[1]祝日!$B$2:$D$75,3,0))</f>
        <v/>
      </c>
    </row>
    <row r="30" spans="2:9" ht="18.75" customHeight="1">
      <c r="B30" s="76">
        <f t="shared" si="1"/>
        <v>45494</v>
      </c>
      <c r="C30" s="77" t="str">
        <f t="shared" si="0"/>
        <v>日</v>
      </c>
      <c r="D30" s="78" t="s">
        <v>10</v>
      </c>
      <c r="E30" s="78" t="s">
        <v>10</v>
      </c>
      <c r="F30" s="79"/>
      <c r="G30" s="80" t="str">
        <f>IF(ISERROR(VLOOKUP(B30,[1]祝日!$B$2:$D$75,3,0)),"",VLOOKUP(B30,[1]祝日!$B$2:$D$75,3,0))</f>
        <v/>
      </c>
    </row>
    <row r="31" spans="2:9" ht="18.75" customHeight="1">
      <c r="B31" s="76">
        <f t="shared" si="1"/>
        <v>45495</v>
      </c>
      <c r="C31" s="77" t="str">
        <f t="shared" si="0"/>
        <v>月</v>
      </c>
      <c r="D31" s="78"/>
      <c r="E31" s="78"/>
      <c r="F31" s="79"/>
      <c r="G31" s="80" t="str">
        <f>IF(ISERROR(VLOOKUP(B31,[1]祝日!$B$2:$D$75,3,0)),"",VLOOKUP(B31,[1]祝日!$B$2:$D$75,3,0))</f>
        <v/>
      </c>
    </row>
    <row r="32" spans="2:9" ht="18.75" customHeight="1">
      <c r="B32" s="76">
        <f t="shared" si="1"/>
        <v>45496</v>
      </c>
      <c r="C32" s="77" t="str">
        <f t="shared" si="0"/>
        <v>火</v>
      </c>
      <c r="D32" s="78"/>
      <c r="E32" s="78"/>
      <c r="F32" s="79"/>
      <c r="G32" s="80" t="str">
        <f>IF(ISERROR(VLOOKUP(B32,[1]祝日!$B$2:$D$75,3,0)),"",VLOOKUP(B32,[1]祝日!$B$2:$D$75,3,0))</f>
        <v/>
      </c>
    </row>
    <row r="33" spans="2:7" ht="18.75" customHeight="1">
      <c r="B33" s="76">
        <f t="shared" si="1"/>
        <v>45497</v>
      </c>
      <c r="C33" s="77" t="str">
        <f t="shared" si="0"/>
        <v>水</v>
      </c>
      <c r="D33" s="78"/>
      <c r="E33" s="78" t="s">
        <v>10</v>
      </c>
      <c r="F33" s="79" t="s">
        <v>58</v>
      </c>
      <c r="G33" s="80" t="str">
        <f>IF(ISERROR(VLOOKUP(B33,[1]祝日!$B$2:$D$75,3,0)),"",VLOOKUP(B33,[1]祝日!$B$2:$D$75,3,0))</f>
        <v/>
      </c>
    </row>
    <row r="34" spans="2:7" ht="18.75" customHeight="1">
      <c r="B34" s="76">
        <f t="shared" si="1"/>
        <v>45498</v>
      </c>
      <c r="C34" s="77" t="str">
        <f t="shared" si="0"/>
        <v>木</v>
      </c>
      <c r="D34" s="78"/>
      <c r="E34" s="78"/>
      <c r="F34" s="79"/>
      <c r="G34" s="80" t="str">
        <f>IF(ISERROR(VLOOKUP(B34,[1]祝日!$B$2:$D$75,3,0)),"",VLOOKUP(B34,[1]祝日!$B$2:$D$75,3,0))</f>
        <v/>
      </c>
    </row>
    <row r="35" spans="2:7" ht="18.75" customHeight="1">
      <c r="B35" s="76">
        <f t="shared" si="1"/>
        <v>45499</v>
      </c>
      <c r="C35" s="77" t="str">
        <f t="shared" si="0"/>
        <v>金</v>
      </c>
      <c r="D35" s="78"/>
      <c r="E35" s="78"/>
      <c r="F35" s="79"/>
      <c r="G35" s="80" t="str">
        <f>IF(ISERROR(VLOOKUP(B35,[1]祝日!$B$2:$D$75,3,0)),"",VLOOKUP(B35,[1]祝日!$B$2:$D$75,3,0))</f>
        <v/>
      </c>
    </row>
    <row r="36" spans="2:7" ht="18.75" customHeight="1">
      <c r="B36" s="76">
        <f t="shared" si="1"/>
        <v>45500</v>
      </c>
      <c r="C36" s="77" t="str">
        <f t="shared" si="0"/>
        <v>土</v>
      </c>
      <c r="D36" s="78" t="s">
        <v>10</v>
      </c>
      <c r="E36" s="78" t="s">
        <v>10</v>
      </c>
      <c r="F36" s="79"/>
      <c r="G36" s="80" t="str">
        <f>IF(ISERROR(VLOOKUP(B36,[1]祝日!$B$2:$D$75,3,0)),"",VLOOKUP(B36,[1]祝日!$B$2:$D$75,3,0))</f>
        <v/>
      </c>
    </row>
    <row r="37" spans="2:7" ht="18.75" customHeight="1">
      <c r="B37" s="76">
        <f t="shared" si="1"/>
        <v>45501</v>
      </c>
      <c r="C37" s="77" t="str">
        <f t="shared" si="0"/>
        <v>日</v>
      </c>
      <c r="D37" s="78" t="s">
        <v>10</v>
      </c>
      <c r="E37" s="78" t="s">
        <v>10</v>
      </c>
      <c r="F37" s="79" t="s">
        <v>30</v>
      </c>
      <c r="G37" s="80" t="str">
        <f>IF(ISERROR(VLOOKUP(B37,[1]祝日!$B$2:$D$75,3,0)),"",VLOOKUP(B37,[1]祝日!$B$2:$D$75,3,0))</f>
        <v/>
      </c>
    </row>
    <row r="38" spans="2:7" ht="18.75" customHeight="1">
      <c r="B38" s="76">
        <f>IF(B37=EOMONTH($B$10,0),"",B37+1)</f>
        <v>45502</v>
      </c>
      <c r="C38" s="77" t="str">
        <f t="shared" si="0"/>
        <v>月</v>
      </c>
      <c r="D38" s="78"/>
      <c r="E38" s="78"/>
      <c r="F38" s="79"/>
      <c r="G38" s="80" t="str">
        <f>IF(ISERROR(VLOOKUP(B38,[1]祝日!$B$2:$D$75,3,0)),"",VLOOKUP(B38,[1]祝日!$B$2:$D$75,3,0))</f>
        <v/>
      </c>
    </row>
    <row r="39" spans="2:7" ht="18.75" customHeight="1">
      <c r="B39" s="76">
        <f>IF(OR(B38="",B38=EOMONTH($B$10,0)),"",B38+1)</f>
        <v>45503</v>
      </c>
      <c r="C39" s="77" t="str">
        <f t="shared" si="0"/>
        <v>火</v>
      </c>
      <c r="D39" s="78"/>
      <c r="E39" s="78"/>
      <c r="F39" s="79"/>
      <c r="G39" s="80" t="str">
        <f>IF(ISERROR(VLOOKUP(B39,[1]祝日!$B$2:$D$75,3,0)),"",VLOOKUP(B39,[1]祝日!$B$2:$D$75,3,0))</f>
        <v/>
      </c>
    </row>
    <row r="40" spans="2:7" ht="18.75" customHeight="1">
      <c r="B40" s="82">
        <f>IF(OR(B39="",B39=EOMONTH($B$10,0)),"",B39+1)</f>
        <v>45504</v>
      </c>
      <c r="C40" s="83" t="str">
        <f t="shared" si="0"/>
        <v>水</v>
      </c>
      <c r="D40" s="84"/>
      <c r="E40" s="84"/>
      <c r="F40" s="85"/>
      <c r="G40" s="80" t="str">
        <f>IF(ISERROR(VLOOKUP(B40,[1]祝日!$B$2:$D$75,3,0)),"",VLOOKUP(B40,[1]祝日!$B$2:$D$75,3,0))</f>
        <v/>
      </c>
    </row>
    <row r="41" spans="2:7">
      <c r="B41" s="86" t="s">
        <v>61</v>
      </c>
      <c r="C41" s="86" t="s">
        <v>62</v>
      </c>
      <c r="D41" s="87" t="s">
        <v>72</v>
      </c>
      <c r="E41" s="87" t="s">
        <v>73</v>
      </c>
      <c r="F41" s="88" t="s">
        <v>74</v>
      </c>
    </row>
    <row r="42" spans="2:7">
      <c r="B42" s="89"/>
      <c r="C42" s="89" t="s">
        <v>63</v>
      </c>
      <c r="D42" s="87" t="s">
        <v>75</v>
      </c>
      <c r="E42" s="87" t="s">
        <v>73</v>
      </c>
      <c r="F42" s="88" t="s">
        <v>74</v>
      </c>
    </row>
    <row r="43" spans="2:7">
      <c r="B43" s="89"/>
      <c r="C43" s="86" t="s">
        <v>64</v>
      </c>
      <c r="D43" s="87" t="s">
        <v>75</v>
      </c>
      <c r="E43" s="87" t="s">
        <v>73</v>
      </c>
      <c r="F43" s="88" t="s">
        <v>74</v>
      </c>
    </row>
    <row r="44" spans="2:7">
      <c r="B44" s="89"/>
      <c r="C44" s="89" t="s">
        <v>65</v>
      </c>
      <c r="D44" s="87" t="s">
        <v>75</v>
      </c>
      <c r="E44" s="87" t="s">
        <v>73</v>
      </c>
      <c r="F44" s="88" t="s">
        <v>74</v>
      </c>
    </row>
    <row r="45" spans="2:7">
      <c r="B45" s="89"/>
      <c r="C45" s="86" t="s">
        <v>66</v>
      </c>
      <c r="D45" s="87" t="s">
        <v>75</v>
      </c>
      <c r="E45" s="87" t="s">
        <v>73</v>
      </c>
      <c r="F45" s="88" t="s">
        <v>74</v>
      </c>
    </row>
    <row r="46" spans="2:7">
      <c r="B46" s="89" t="s">
        <v>76</v>
      </c>
      <c r="C46" s="86"/>
      <c r="D46" s="87"/>
      <c r="E46" s="87"/>
      <c r="F46" s="89"/>
    </row>
    <row r="47" spans="2:7">
      <c r="B47" s="89" t="s">
        <v>60</v>
      </c>
      <c r="C47" s="86"/>
      <c r="D47" s="87"/>
      <c r="E47" s="87"/>
      <c r="F47" s="89"/>
    </row>
    <row r="48" spans="2:7" ht="18" customHeight="1">
      <c r="B48" s="90" t="s">
        <v>24</v>
      </c>
      <c r="C48" s="90"/>
      <c r="D48" s="91">
        <f>COUNTIF(D10:D40,"休")</f>
        <v>7</v>
      </c>
      <c r="E48" s="91">
        <f>COUNTIF(E10:E40,"休")+COUNTIF(E10:E40,"雨休")</f>
        <v>8</v>
      </c>
      <c r="F48" s="92"/>
    </row>
    <row r="49" spans="2:5">
      <c r="B49" s="90" t="s">
        <v>25</v>
      </c>
      <c r="C49" s="90"/>
      <c r="D49" s="91">
        <f>DAY(EOMONTH(L6,0))-COUNTIF(D10:D40,"ー")-COUNTIF(D10:D40,"夏休")-COUNTIF(D10:D40,"年末年始休")-COUNTIF(D10:D40,"工場製作")-COUNTIF(D10:D40,"その他休")</f>
        <v>24</v>
      </c>
      <c r="E49" s="91">
        <f>DAY(EOMONTH(L6,0))-COUNTIF(E10:E40,"ー")-COUNTIF(E10:E40,"夏休")-COUNTIF(E10:E40,"年末年始休")-COUNTIF(E10:E40,"工場製作")-COUNTIF(E10:E40,"その他休")</f>
        <v>24</v>
      </c>
    </row>
    <row r="50" spans="2:5">
      <c r="B50" s="58" t="s">
        <v>31</v>
      </c>
      <c r="D50" s="27">
        <f>D48/D49</f>
        <v>0.29166666666666669</v>
      </c>
      <c r="E50" s="27">
        <f>E48/E49</f>
        <v>0.33333333333333331</v>
      </c>
    </row>
  </sheetData>
  <phoneticPr fontId="10"/>
  <conditionalFormatting sqref="E32">
    <cfRule type="expression" dxfId="5" priority="4">
      <formula>$G33&lt;&gt;""</formula>
    </cfRule>
    <cfRule type="expression" dxfId="4" priority="5">
      <formula>$C33="日"</formula>
    </cfRule>
    <cfRule type="expression" dxfId="3" priority="6">
      <formula>$C33="土"</formula>
    </cfRule>
  </conditionalFormatting>
  <conditionalFormatting sqref="E10:F31 B10:D33 F32 E33:F33 B34:F40">
    <cfRule type="expression" dxfId="2" priority="1">
      <formula>$G10&lt;&gt;""</formula>
    </cfRule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A7C189ED-7279-4C65-9917-E1DA7BAF8FC1}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88F1-45EE-4F5D-BB91-D12C42756085}">
  <sheetPr>
    <tabColor rgb="FFFF0000"/>
    <pageSetUpPr fitToPage="1"/>
  </sheetPr>
  <dimension ref="B1:L50"/>
  <sheetViews>
    <sheetView showGridLines="0" view="pageBreakPreview" zoomScale="85" zoomScaleNormal="85" zoomScaleSheetLayoutView="85" workbookViewId="0">
      <selection activeCell="F26" sqref="F26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/>
      <c r="D1" s="7"/>
      <c r="E1" s="8"/>
      <c r="F1" s="8"/>
    </row>
    <row r="2" spans="2:12">
      <c r="C2" s="41"/>
      <c r="D2" s="41"/>
    </row>
    <row r="3" spans="2:12">
      <c r="C3" s="41"/>
      <c r="D3" s="41"/>
    </row>
    <row r="4" spans="2:12">
      <c r="B4" s="9" t="s">
        <v>59</v>
      </c>
      <c r="I4" t="s">
        <v>2</v>
      </c>
      <c r="K4" s="29" t="s">
        <v>3</v>
      </c>
    </row>
    <row r="5" spans="2:12" ht="11.25" customHeight="1" thickBot="1">
      <c r="K5" s="35"/>
    </row>
    <row r="6" spans="2:12" ht="19.5" thickTop="1">
      <c r="B6" t="s">
        <v>4</v>
      </c>
      <c r="C6" s="53" t="s">
        <v>68</v>
      </c>
      <c r="I6" s="42" t="s">
        <v>41</v>
      </c>
      <c r="J6" s="28">
        <v>2026</v>
      </c>
      <c r="K6" s="29" t="s">
        <v>6</v>
      </c>
      <c r="L6" s="30">
        <f>DATE(J6,J7,1)</f>
        <v>46327</v>
      </c>
    </row>
    <row r="7" spans="2:12" ht="19.5" thickBot="1">
      <c r="B7" t="s">
        <v>7</v>
      </c>
      <c r="C7" s="53" t="s">
        <v>77</v>
      </c>
      <c r="I7" s="31" t="s">
        <v>9</v>
      </c>
      <c r="J7" s="32">
        <v>11</v>
      </c>
      <c r="K7" s="29" t="s">
        <v>10</v>
      </c>
    </row>
    <row r="8" spans="2:12" ht="19.5" customHeight="1" thickTop="1">
      <c r="B8" t="s">
        <v>11</v>
      </c>
      <c r="C8" s="53" t="s">
        <v>78</v>
      </c>
      <c r="K8" s="29" t="s">
        <v>13</v>
      </c>
    </row>
    <row r="9" spans="2:12" ht="37.5">
      <c r="B9" s="10" t="s">
        <v>14</v>
      </c>
      <c r="C9" s="11" t="s">
        <v>15</v>
      </c>
      <c r="D9" s="12" t="s">
        <v>16</v>
      </c>
      <c r="E9" s="12" t="s">
        <v>17</v>
      </c>
      <c r="F9" s="13" t="s">
        <v>18</v>
      </c>
      <c r="G9" s="14" t="s">
        <v>19</v>
      </c>
      <c r="H9" s="15"/>
      <c r="J9" s="33"/>
      <c r="K9" s="29" t="s">
        <v>20</v>
      </c>
    </row>
    <row r="10" spans="2:12" ht="18" customHeight="1">
      <c r="B10" s="16">
        <f>DATE(J6,J7,1)</f>
        <v>46327</v>
      </c>
      <c r="C10" s="17" t="str">
        <f>TEXT(B10,"aaa")</f>
        <v>日</v>
      </c>
      <c r="D10" s="18" t="s">
        <v>10</v>
      </c>
      <c r="E10" s="18"/>
      <c r="F10" s="19"/>
      <c r="G10" s="20" t="str">
        <f>IF(ISERROR(VLOOKUP(B10,祝日!$B$2:$D$75,3,0)),"",VLOOKUP(B10,祝日!$B$2:$D$75,3,0))</f>
        <v/>
      </c>
      <c r="K10" s="29" t="s">
        <v>21</v>
      </c>
    </row>
    <row r="11" spans="2:12" ht="18.75" customHeight="1">
      <c r="B11" s="16">
        <f>B10+1</f>
        <v>46328</v>
      </c>
      <c r="C11" s="17" t="str">
        <f t="shared" ref="C11:C40" si="0">TEXT(B11,"aaa")</f>
        <v>月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29" t="s">
        <v>22</v>
      </c>
    </row>
    <row r="12" spans="2:12" ht="18.75" customHeight="1">
      <c r="B12" s="16">
        <f t="shared" ref="B12:B37" si="1">B11+1</f>
        <v>46329</v>
      </c>
      <c r="C12" s="17" t="str">
        <f t="shared" si="0"/>
        <v>火</v>
      </c>
      <c r="D12" s="18" t="s">
        <v>10</v>
      </c>
      <c r="E12" s="18"/>
      <c r="F12" s="19"/>
      <c r="G12" s="20" t="str">
        <f>IF(ISERROR(VLOOKUP(B12,祝日!$B$2:$D$75,3,0)),"",VLOOKUP(B12,祝日!$B$2:$D$75,3,0))</f>
        <v>文化の日</v>
      </c>
      <c r="K12" s="29" t="s">
        <v>23</v>
      </c>
    </row>
    <row r="13" spans="2:12" ht="18.75" customHeight="1">
      <c r="B13" s="16">
        <f t="shared" si="1"/>
        <v>46330</v>
      </c>
      <c r="C13" s="17" t="str">
        <f t="shared" si="0"/>
        <v>水</v>
      </c>
      <c r="D13" s="18"/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46331</v>
      </c>
      <c r="C14" s="17" t="str">
        <f t="shared" si="0"/>
        <v>木</v>
      </c>
      <c r="D14" s="18"/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46332</v>
      </c>
      <c r="C15" s="17" t="str">
        <f t="shared" si="0"/>
        <v>金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46333</v>
      </c>
      <c r="C16" s="17" t="str">
        <f t="shared" si="0"/>
        <v>土</v>
      </c>
      <c r="D16" s="18" t="s">
        <v>10</v>
      </c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46334</v>
      </c>
      <c r="C17" s="17" t="str">
        <f t="shared" si="0"/>
        <v>日</v>
      </c>
      <c r="D17" s="18" t="s">
        <v>10</v>
      </c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46335</v>
      </c>
      <c r="C18" s="17" t="str">
        <f t="shared" si="0"/>
        <v>月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46336</v>
      </c>
      <c r="C19" s="17" t="str">
        <f t="shared" si="0"/>
        <v>火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46337</v>
      </c>
      <c r="C20" s="17" t="str">
        <f t="shared" si="0"/>
        <v>水</v>
      </c>
      <c r="D20" s="18"/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46338</v>
      </c>
      <c r="C21" s="17" t="str">
        <f t="shared" si="0"/>
        <v>木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46339</v>
      </c>
      <c r="C22" s="17" t="str">
        <f t="shared" si="0"/>
        <v>金</v>
      </c>
      <c r="D22" s="18"/>
      <c r="E22" s="18"/>
      <c r="F22" s="46" t="s">
        <v>70</v>
      </c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46340</v>
      </c>
      <c r="C23" s="17" t="str">
        <f t="shared" si="0"/>
        <v>土</v>
      </c>
      <c r="D23" s="18" t="s">
        <v>6</v>
      </c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46341</v>
      </c>
      <c r="C24" s="17" t="str">
        <f t="shared" si="0"/>
        <v>日</v>
      </c>
      <c r="D24" s="18" t="s">
        <v>6</v>
      </c>
      <c r="E24" s="18"/>
      <c r="F24" s="19"/>
      <c r="G24" s="20" t="str">
        <f>IF(ISERROR(VLOOKUP(B24,祝日!$B$2:$D$75,3,0)),"",VLOOKUP(B24,祝日!$B$2:$D$75,3,0))</f>
        <v/>
      </c>
    </row>
    <row r="25" spans="2:9" ht="18.75" customHeight="1">
      <c r="B25" s="16">
        <f t="shared" si="1"/>
        <v>46342</v>
      </c>
      <c r="C25" s="17" t="str">
        <f t="shared" si="0"/>
        <v>月</v>
      </c>
      <c r="D25" s="18" t="s">
        <v>6</v>
      </c>
      <c r="E25" s="18"/>
      <c r="F25" s="19"/>
      <c r="G25" s="20" t="str">
        <f>IF(ISERROR(VLOOKUP(B25,祝日!$B$2:$D$75,3,0)),"",VLOOKUP(B25,祝日!$B$2:$D$75,3,0))</f>
        <v/>
      </c>
      <c r="I25" s="34"/>
    </row>
    <row r="26" spans="2:9" ht="18.75" customHeight="1">
      <c r="B26" s="16">
        <f t="shared" si="1"/>
        <v>46343</v>
      </c>
      <c r="C26" s="17" t="str">
        <f t="shared" si="0"/>
        <v>火</v>
      </c>
      <c r="D26" s="18" t="s">
        <v>6</v>
      </c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46344</v>
      </c>
      <c r="C27" s="17" t="str">
        <f t="shared" si="0"/>
        <v>水</v>
      </c>
      <c r="D27" s="18" t="s">
        <v>6</v>
      </c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46345</v>
      </c>
      <c r="C28" s="17" t="str">
        <f t="shared" si="0"/>
        <v>木</v>
      </c>
      <c r="D28" s="18" t="s">
        <v>6</v>
      </c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46346</v>
      </c>
      <c r="C29" s="17" t="str">
        <f t="shared" si="0"/>
        <v>金</v>
      </c>
      <c r="D29" s="18" t="s">
        <v>6</v>
      </c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46347</v>
      </c>
      <c r="C30" s="17" t="str">
        <f t="shared" si="0"/>
        <v>土</v>
      </c>
      <c r="D30" s="18" t="s">
        <v>6</v>
      </c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46348</v>
      </c>
      <c r="C31" s="17" t="str">
        <f t="shared" si="0"/>
        <v>日</v>
      </c>
      <c r="D31" s="18" t="s">
        <v>6</v>
      </c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46349</v>
      </c>
      <c r="C32" s="17" t="str">
        <f t="shared" si="0"/>
        <v>月</v>
      </c>
      <c r="D32" s="18" t="s">
        <v>6</v>
      </c>
      <c r="E32" s="18"/>
      <c r="F32" s="19"/>
      <c r="G32" s="20" t="str">
        <f>IF(ISERROR(VLOOKUP(B32,祝日!$B$2:$D$75,3,0)),"",VLOOKUP(B32,祝日!$B$2:$D$75,3,0))</f>
        <v>勤労感謝の日</v>
      </c>
    </row>
    <row r="33" spans="2:7" ht="18.75" customHeight="1">
      <c r="B33" s="16">
        <f t="shared" si="1"/>
        <v>46350</v>
      </c>
      <c r="C33" s="17" t="str">
        <f t="shared" si="0"/>
        <v>火</v>
      </c>
      <c r="D33" s="18" t="s">
        <v>6</v>
      </c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46351</v>
      </c>
      <c r="C34" s="17" t="str">
        <f t="shared" si="0"/>
        <v>水</v>
      </c>
      <c r="D34" s="18" t="s">
        <v>6</v>
      </c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46352</v>
      </c>
      <c r="C35" s="17" t="str">
        <f t="shared" si="0"/>
        <v>木</v>
      </c>
      <c r="D35" s="18" t="s">
        <v>6</v>
      </c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46353</v>
      </c>
      <c r="C36" s="17" t="str">
        <f t="shared" si="0"/>
        <v>金</v>
      </c>
      <c r="D36" s="18" t="s">
        <v>6</v>
      </c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46354</v>
      </c>
      <c r="C37" s="17" t="str">
        <f t="shared" si="0"/>
        <v>土</v>
      </c>
      <c r="D37" s="18" t="s">
        <v>6</v>
      </c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46355</v>
      </c>
      <c r="C38" s="17" t="str">
        <f t="shared" si="0"/>
        <v>日</v>
      </c>
      <c r="D38" s="18" t="s">
        <v>6</v>
      </c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46356</v>
      </c>
      <c r="C39" s="17" t="str">
        <f t="shared" si="0"/>
        <v>月</v>
      </c>
      <c r="D39" s="18" t="s">
        <v>6</v>
      </c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 t="str">
        <f>IF(OR(B39="",B39=EOMONTH($B$10,0)),"",B39+1)</f>
        <v/>
      </c>
      <c r="C40" s="22" t="str">
        <f t="shared" si="0"/>
        <v/>
      </c>
      <c r="D40" s="23" t="s">
        <v>6</v>
      </c>
      <c r="E40" s="23" t="s">
        <v>6</v>
      </c>
      <c r="F40" s="24"/>
      <c r="G40" s="20" t="str">
        <f>IF(ISERROR(VLOOKUP(B40,祝日!$B$2:$D$75,3,0)),"",VLOOKUP(B40,祝日!$B$2:$D$75,3,0))</f>
        <v/>
      </c>
    </row>
    <row r="41" spans="2:7" ht="18" customHeight="1">
      <c r="B41" s="51" t="s">
        <v>61</v>
      </c>
      <c r="C41" s="52" t="s">
        <v>62</v>
      </c>
      <c r="D41" s="54">
        <v>2</v>
      </c>
      <c r="E41" s="56">
        <v>7</v>
      </c>
      <c r="F41" s="55">
        <f>IFERROR(D41/E41,"　－")</f>
        <v>0.2857142857142857</v>
      </c>
    </row>
    <row r="42" spans="2:7">
      <c r="B42" s="25"/>
      <c r="C42" s="52" t="s">
        <v>63</v>
      </c>
      <c r="D42" s="54">
        <v>3</v>
      </c>
      <c r="E42" s="56">
        <v>7</v>
      </c>
      <c r="F42" s="57">
        <f t="shared" ref="F42:F45" si="2">IFERROR(D42/E42,"　－")</f>
        <v>0.42857142857142855</v>
      </c>
    </row>
    <row r="43" spans="2:7">
      <c r="C43" s="52" t="s">
        <v>64</v>
      </c>
      <c r="D43" s="54">
        <v>0</v>
      </c>
      <c r="E43" s="56">
        <v>5</v>
      </c>
      <c r="F43" s="57">
        <f t="shared" si="2"/>
        <v>0</v>
      </c>
    </row>
    <row r="44" spans="2:7">
      <c r="C44" s="52" t="s">
        <v>65</v>
      </c>
      <c r="D44" s="54">
        <v>0</v>
      </c>
      <c r="E44" s="56">
        <v>0</v>
      </c>
      <c r="F44" s="57" t="str">
        <f t="shared" si="2"/>
        <v>　－</v>
      </c>
    </row>
    <row r="45" spans="2:7">
      <c r="C45" s="52" t="s">
        <v>66</v>
      </c>
      <c r="D45" s="54">
        <v>0</v>
      </c>
      <c r="E45" s="56">
        <v>0</v>
      </c>
      <c r="F45" s="57" t="str">
        <f t="shared" si="2"/>
        <v>　－</v>
      </c>
    </row>
    <row r="46" spans="2:7">
      <c r="C46" s="93" t="s">
        <v>67</v>
      </c>
      <c r="D46" s="93"/>
      <c r="E46" s="93"/>
      <c r="F46" s="93"/>
    </row>
    <row r="47" spans="2:7">
      <c r="B47" s="50" t="s">
        <v>60</v>
      </c>
      <c r="C47" s="49"/>
      <c r="D47" s="49"/>
      <c r="E47" s="49"/>
      <c r="F47" s="49"/>
    </row>
    <row r="48" spans="2:7" ht="18" customHeight="1">
      <c r="B48" s="47" t="s">
        <v>24</v>
      </c>
      <c r="C48" s="25"/>
      <c r="D48" s="26">
        <f>COUNTIF(D10:D40,"休")</f>
        <v>4</v>
      </c>
      <c r="E48" s="26">
        <f>COUNTIF(E18:E47,"休")+COUNTIF(E18:E47,"雨休")</f>
        <v>0</v>
      </c>
      <c r="F48" s="48"/>
    </row>
    <row r="49" spans="2:5">
      <c r="B49" s="25" t="s">
        <v>25</v>
      </c>
      <c r="C49" s="25"/>
      <c r="D49" s="26">
        <f>DAY(EOMONTH(L14,0))-COUNTIF(D10:D40,"ー")-COUNTIF(D10:D40,"夏休")-COUNTIF(D10:D40,"年末年始休")-COUNTIF(D10:D40,"工場製作")-COUNTIF(D10:D40,"その他休")</f>
        <v>13</v>
      </c>
      <c r="E49" s="26">
        <f>DAY(EOMONTH(M14,0))-COUNTIF(E10:E40,"ー")-COUNTIF(E10:E40,"夏休")-COUNTIF(E10:E40,"年末年始休")-COUNTIF(E10:E40,"工場製作")-COUNTIF(E10:E40,"その他休")</f>
        <v>30</v>
      </c>
    </row>
    <row r="50" spans="2:5">
      <c r="B50" t="s">
        <v>26</v>
      </c>
      <c r="D50" s="27">
        <f>IFERROR(D48/D49,0)</f>
        <v>0.30769230769230771</v>
      </c>
      <c r="E50" s="27">
        <f>IFERROR(E48/E49,0)</f>
        <v>0</v>
      </c>
    </row>
  </sheetData>
  <mergeCells count="1">
    <mergeCell ref="C46:F46"/>
  </mergeCells>
  <phoneticPr fontId="10"/>
  <conditionalFormatting sqref="B10:F40">
    <cfRule type="expression" dxfId="11" priority="1">
      <formula>$G10&lt;&gt;""</formula>
    </cfRule>
    <cfRule type="expression" dxfId="10" priority="2">
      <formula>$C10="日"</formula>
    </cfRule>
    <cfRule type="expression" dxfId="9" priority="3">
      <formula>$C10="土"</formula>
    </cfRule>
  </conditionalFormatting>
  <dataValidations count="1">
    <dataValidation type="list" allowBlank="1" showInputMessage="1" showErrorMessage="1" sqref="D10:E40" xr:uid="{438B7454-73CD-47D4-8ECA-9CC2052287ED}">
      <formula1>$K$5:$K$12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colBreaks count="1" manualBreakCount="1">
    <brk id="6" max="4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90AF-7963-41F0-BDDA-714CBE500810}">
  <sheetPr>
    <tabColor rgb="FFFF0000"/>
    <pageSetUpPr fitToPage="1"/>
  </sheetPr>
  <dimension ref="B1:L50"/>
  <sheetViews>
    <sheetView showGridLines="0" view="pageBreakPreview" zoomScale="85" zoomScaleNormal="85" zoomScaleSheetLayoutView="85" workbookViewId="0">
      <selection activeCell="E50" sqref="E50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/>
      <c r="D1" s="7"/>
      <c r="E1" s="8"/>
      <c r="F1" s="8"/>
    </row>
    <row r="2" spans="2:12">
      <c r="C2" s="41"/>
      <c r="D2" s="41"/>
    </row>
    <row r="3" spans="2:12">
      <c r="C3" s="41"/>
      <c r="D3" s="41"/>
    </row>
    <row r="4" spans="2:12">
      <c r="B4" s="9" t="s">
        <v>59</v>
      </c>
      <c r="I4" t="s">
        <v>2</v>
      </c>
      <c r="K4" s="29" t="s">
        <v>3</v>
      </c>
    </row>
    <row r="5" spans="2:12" ht="11.25" customHeight="1" thickBot="1">
      <c r="K5" s="35"/>
    </row>
    <row r="6" spans="2:12" ht="19.5" thickTop="1">
      <c r="B6" t="s">
        <v>4</v>
      </c>
      <c r="C6" s="53" t="s">
        <v>68</v>
      </c>
      <c r="I6" s="42" t="s">
        <v>41</v>
      </c>
      <c r="J6" s="28">
        <v>2026</v>
      </c>
      <c r="K6" s="29" t="s">
        <v>6</v>
      </c>
      <c r="L6" s="30">
        <f>DATE(J6,J7,1)</f>
        <v>46357</v>
      </c>
    </row>
    <row r="7" spans="2:12" ht="19.5" thickBot="1">
      <c r="B7" t="s">
        <v>7</v>
      </c>
      <c r="C7" s="53" t="s">
        <v>77</v>
      </c>
      <c r="I7" s="31" t="s">
        <v>9</v>
      </c>
      <c r="J7" s="32">
        <v>12</v>
      </c>
      <c r="K7" s="29" t="s">
        <v>10</v>
      </c>
    </row>
    <row r="8" spans="2:12" ht="19.5" customHeight="1" thickTop="1">
      <c r="B8" t="s">
        <v>11</v>
      </c>
      <c r="C8" s="53" t="s">
        <v>78</v>
      </c>
      <c r="K8" s="29" t="s">
        <v>13</v>
      </c>
    </row>
    <row r="9" spans="2:12" ht="37.5">
      <c r="B9" s="10" t="s">
        <v>14</v>
      </c>
      <c r="C9" s="11" t="s">
        <v>15</v>
      </c>
      <c r="D9" s="12" t="s">
        <v>16</v>
      </c>
      <c r="E9" s="12" t="s">
        <v>17</v>
      </c>
      <c r="F9" s="13" t="s">
        <v>18</v>
      </c>
      <c r="G9" s="14" t="s">
        <v>19</v>
      </c>
      <c r="H9" s="15"/>
      <c r="J9" s="33"/>
      <c r="K9" s="29" t="s">
        <v>20</v>
      </c>
    </row>
    <row r="10" spans="2:12" ht="18" customHeight="1">
      <c r="B10" s="16">
        <f>DATE(J6,J7,1)</f>
        <v>46357</v>
      </c>
      <c r="C10" s="17" t="str">
        <f>TEXT(B10,"aaa")</f>
        <v>火</v>
      </c>
      <c r="D10" s="18" t="s">
        <v>6</v>
      </c>
      <c r="E10" s="18"/>
      <c r="F10" s="19"/>
      <c r="G10" s="20" t="str">
        <f>IF(ISERROR(VLOOKUP(B10,祝日!$B$2:$D$75,3,0)),"",VLOOKUP(B10,祝日!$B$2:$D$75,3,0))</f>
        <v/>
      </c>
      <c r="K10" s="29" t="s">
        <v>21</v>
      </c>
    </row>
    <row r="11" spans="2:12" ht="18.75" customHeight="1">
      <c r="B11" s="16">
        <f>B10+1</f>
        <v>46358</v>
      </c>
      <c r="C11" s="17" t="str">
        <f t="shared" ref="C11:C40" si="0">TEXT(B11,"aaa")</f>
        <v>水</v>
      </c>
      <c r="D11" s="18" t="s">
        <v>6</v>
      </c>
      <c r="E11" s="18"/>
      <c r="F11" s="19"/>
      <c r="G11" s="20" t="str">
        <f>IF(ISERROR(VLOOKUP(B11,祝日!$B$2:$D$75,3,0)),"",VLOOKUP(B11,祝日!$B$2:$D$75,3,0))</f>
        <v/>
      </c>
      <c r="I11" s="15"/>
      <c r="K11" s="29" t="s">
        <v>22</v>
      </c>
    </row>
    <row r="12" spans="2:12" ht="18.75" customHeight="1">
      <c r="B12" s="16">
        <f t="shared" ref="B12:B37" si="1">B11+1</f>
        <v>46359</v>
      </c>
      <c r="C12" s="17" t="str">
        <f t="shared" si="0"/>
        <v>木</v>
      </c>
      <c r="D12" s="18" t="s">
        <v>6</v>
      </c>
      <c r="E12" s="18"/>
      <c r="F12" s="19"/>
      <c r="G12" s="20" t="str">
        <f>IF(ISERROR(VLOOKUP(B12,祝日!$B$2:$D$75,3,0)),"",VLOOKUP(B12,祝日!$B$2:$D$75,3,0))</f>
        <v/>
      </c>
      <c r="K12" s="29" t="s">
        <v>23</v>
      </c>
    </row>
    <row r="13" spans="2:12" ht="18.75" customHeight="1">
      <c r="B13" s="16">
        <f t="shared" si="1"/>
        <v>46360</v>
      </c>
      <c r="C13" s="17" t="str">
        <f t="shared" si="0"/>
        <v>金</v>
      </c>
      <c r="D13" s="18" t="s">
        <v>6</v>
      </c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46361</v>
      </c>
      <c r="C14" s="17" t="str">
        <f t="shared" si="0"/>
        <v>土</v>
      </c>
      <c r="D14" s="18" t="s">
        <v>6</v>
      </c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46362</v>
      </c>
      <c r="C15" s="17" t="str">
        <f t="shared" si="0"/>
        <v>日</v>
      </c>
      <c r="D15" s="18" t="s">
        <v>6</v>
      </c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46363</v>
      </c>
      <c r="C16" s="17" t="str">
        <f t="shared" si="0"/>
        <v>月</v>
      </c>
      <c r="D16" s="18" t="s">
        <v>6</v>
      </c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46364</v>
      </c>
      <c r="C17" s="17" t="str">
        <f t="shared" si="0"/>
        <v>火</v>
      </c>
      <c r="D17" s="18" t="s">
        <v>6</v>
      </c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46365</v>
      </c>
      <c r="C18" s="17" t="str">
        <f t="shared" si="0"/>
        <v>水</v>
      </c>
      <c r="D18" s="18" t="s">
        <v>6</v>
      </c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46366</v>
      </c>
      <c r="C19" s="17" t="str">
        <f t="shared" si="0"/>
        <v>木</v>
      </c>
      <c r="D19" s="18" t="s">
        <v>6</v>
      </c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46367</v>
      </c>
      <c r="C20" s="17" t="str">
        <f t="shared" si="0"/>
        <v>金</v>
      </c>
      <c r="D20" s="18" t="s">
        <v>6</v>
      </c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46368</v>
      </c>
      <c r="C21" s="17" t="str">
        <f t="shared" si="0"/>
        <v>土</v>
      </c>
      <c r="D21" s="18" t="s">
        <v>6</v>
      </c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46369</v>
      </c>
      <c r="C22" s="17" t="str">
        <f t="shared" si="0"/>
        <v>日</v>
      </c>
      <c r="D22" s="18" t="s">
        <v>6</v>
      </c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46370</v>
      </c>
      <c r="C23" s="17" t="str">
        <f t="shared" si="0"/>
        <v>月</v>
      </c>
      <c r="D23" s="18" t="s">
        <v>6</v>
      </c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46371</v>
      </c>
      <c r="C24" s="17" t="str">
        <f t="shared" si="0"/>
        <v>火</v>
      </c>
      <c r="D24" s="18" t="s">
        <v>6</v>
      </c>
      <c r="E24" s="18"/>
      <c r="F24" s="19"/>
      <c r="G24" s="20" t="str">
        <f>IF(ISERROR(VLOOKUP(B24,祝日!$B$2:$D$75,3,0)),"",VLOOKUP(B24,祝日!$B$2:$D$75,3,0))</f>
        <v/>
      </c>
    </row>
    <row r="25" spans="2:9" ht="18.75" customHeight="1">
      <c r="B25" s="16">
        <f t="shared" si="1"/>
        <v>46372</v>
      </c>
      <c r="C25" s="17" t="str">
        <f t="shared" si="0"/>
        <v>水</v>
      </c>
      <c r="D25" s="18" t="s">
        <v>6</v>
      </c>
      <c r="E25" s="18" t="s">
        <v>6</v>
      </c>
      <c r="F25" s="19"/>
      <c r="G25" s="20" t="str">
        <f>IF(ISERROR(VLOOKUP(B25,祝日!$B$2:$D$75,3,0)),"",VLOOKUP(B25,祝日!$B$2:$D$75,3,0))</f>
        <v/>
      </c>
      <c r="I25" s="34"/>
    </row>
    <row r="26" spans="2:9" ht="18.75" customHeight="1">
      <c r="B26" s="16">
        <f t="shared" si="1"/>
        <v>46373</v>
      </c>
      <c r="C26" s="17" t="str">
        <f t="shared" si="0"/>
        <v>木</v>
      </c>
      <c r="D26" s="18" t="s">
        <v>6</v>
      </c>
      <c r="E26" s="18" t="s">
        <v>6</v>
      </c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46374</v>
      </c>
      <c r="C27" s="17" t="str">
        <f t="shared" si="0"/>
        <v>金</v>
      </c>
      <c r="D27" s="18" t="s">
        <v>6</v>
      </c>
      <c r="E27" s="18" t="s">
        <v>6</v>
      </c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46375</v>
      </c>
      <c r="C28" s="17" t="str">
        <f t="shared" si="0"/>
        <v>土</v>
      </c>
      <c r="D28" s="18" t="s">
        <v>6</v>
      </c>
      <c r="E28" s="18" t="s">
        <v>6</v>
      </c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46376</v>
      </c>
      <c r="C29" s="17" t="str">
        <f t="shared" si="0"/>
        <v>日</v>
      </c>
      <c r="D29" s="18" t="s">
        <v>6</v>
      </c>
      <c r="E29" s="18" t="s">
        <v>6</v>
      </c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46377</v>
      </c>
      <c r="C30" s="17" t="str">
        <f t="shared" si="0"/>
        <v>月</v>
      </c>
      <c r="D30" s="18" t="s">
        <v>6</v>
      </c>
      <c r="E30" s="18" t="s">
        <v>6</v>
      </c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46378</v>
      </c>
      <c r="C31" s="17" t="str">
        <f t="shared" si="0"/>
        <v>火</v>
      </c>
      <c r="D31" s="18" t="s">
        <v>6</v>
      </c>
      <c r="E31" s="18" t="s">
        <v>6</v>
      </c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46379</v>
      </c>
      <c r="C32" s="17" t="str">
        <f t="shared" si="0"/>
        <v>水</v>
      </c>
      <c r="D32" s="18" t="s">
        <v>6</v>
      </c>
      <c r="E32" s="18" t="s">
        <v>6</v>
      </c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46380</v>
      </c>
      <c r="C33" s="17" t="str">
        <f t="shared" si="0"/>
        <v>木</v>
      </c>
      <c r="D33" s="18" t="s">
        <v>6</v>
      </c>
      <c r="E33" s="18" t="s">
        <v>6</v>
      </c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46381</v>
      </c>
      <c r="C34" s="17" t="str">
        <f t="shared" si="0"/>
        <v>金</v>
      </c>
      <c r="D34" s="18" t="s">
        <v>6</v>
      </c>
      <c r="E34" s="18" t="s">
        <v>6</v>
      </c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46382</v>
      </c>
      <c r="C35" s="17" t="str">
        <f t="shared" si="0"/>
        <v>土</v>
      </c>
      <c r="D35" s="18" t="s">
        <v>6</v>
      </c>
      <c r="E35" s="18" t="s">
        <v>6</v>
      </c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46383</v>
      </c>
      <c r="C36" s="17" t="str">
        <f t="shared" si="0"/>
        <v>日</v>
      </c>
      <c r="D36" s="18" t="s">
        <v>6</v>
      </c>
      <c r="E36" s="18" t="s">
        <v>6</v>
      </c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46384</v>
      </c>
      <c r="C37" s="17" t="str">
        <f t="shared" si="0"/>
        <v>月</v>
      </c>
      <c r="D37" s="18" t="s">
        <v>6</v>
      </c>
      <c r="E37" s="18" t="s">
        <v>6</v>
      </c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46385</v>
      </c>
      <c r="C38" s="17" t="str">
        <f t="shared" si="0"/>
        <v>火</v>
      </c>
      <c r="D38" s="18" t="s">
        <v>6</v>
      </c>
      <c r="E38" s="18" t="s">
        <v>6</v>
      </c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46386</v>
      </c>
      <c r="C39" s="17" t="str">
        <f t="shared" si="0"/>
        <v>水</v>
      </c>
      <c r="D39" s="18" t="s">
        <v>6</v>
      </c>
      <c r="E39" s="18" t="s">
        <v>6</v>
      </c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46387</v>
      </c>
      <c r="C40" s="22" t="str">
        <f t="shared" si="0"/>
        <v>木</v>
      </c>
      <c r="D40" s="23" t="s">
        <v>6</v>
      </c>
      <c r="E40" s="23" t="s">
        <v>6</v>
      </c>
      <c r="F40" s="24"/>
      <c r="G40" s="20" t="str">
        <f>IF(ISERROR(VLOOKUP(B40,祝日!$B$2:$D$75,3,0)),"",VLOOKUP(B40,祝日!$B$2:$D$75,3,0))</f>
        <v/>
      </c>
    </row>
    <row r="41" spans="2:7" ht="18" customHeight="1">
      <c r="B41" s="51" t="s">
        <v>61</v>
      </c>
      <c r="C41" s="52" t="s">
        <v>62</v>
      </c>
      <c r="D41" s="54">
        <v>0</v>
      </c>
      <c r="E41" s="56">
        <v>0</v>
      </c>
      <c r="F41" s="55" t="str">
        <f>IFERROR(D41/E41,"　－")</f>
        <v>　－</v>
      </c>
    </row>
    <row r="42" spans="2:7">
      <c r="B42" s="25"/>
      <c r="C42" s="52" t="s">
        <v>63</v>
      </c>
      <c r="D42" s="54">
        <v>0</v>
      </c>
      <c r="E42" s="56">
        <v>0</v>
      </c>
      <c r="F42" s="57" t="str">
        <f t="shared" ref="F42:F45" si="2">IFERROR(D42/E42,"　－")</f>
        <v>　－</v>
      </c>
    </row>
    <row r="43" spans="2:7">
      <c r="C43" s="52" t="s">
        <v>64</v>
      </c>
      <c r="D43" s="54">
        <v>0</v>
      </c>
      <c r="E43" s="56">
        <v>0</v>
      </c>
      <c r="F43" s="57" t="str">
        <f t="shared" si="2"/>
        <v>　－</v>
      </c>
    </row>
    <row r="44" spans="2:7">
      <c r="C44" s="52" t="s">
        <v>65</v>
      </c>
      <c r="D44" s="54">
        <v>0</v>
      </c>
      <c r="E44" s="56">
        <v>0</v>
      </c>
      <c r="F44" s="57" t="str">
        <f t="shared" si="2"/>
        <v>　－</v>
      </c>
    </row>
    <row r="45" spans="2:7">
      <c r="C45" s="52" t="s">
        <v>66</v>
      </c>
      <c r="D45" s="54">
        <v>0</v>
      </c>
      <c r="E45" s="56">
        <v>0</v>
      </c>
      <c r="F45" s="57" t="str">
        <f t="shared" si="2"/>
        <v>　－</v>
      </c>
    </row>
    <row r="46" spans="2:7">
      <c r="C46" s="93" t="s">
        <v>67</v>
      </c>
      <c r="D46" s="93"/>
      <c r="E46" s="93"/>
      <c r="F46" s="93"/>
    </row>
    <row r="47" spans="2:7">
      <c r="B47" s="50" t="s">
        <v>60</v>
      </c>
      <c r="C47" s="49"/>
      <c r="D47" s="49"/>
      <c r="E47" s="49"/>
      <c r="F47" s="49"/>
    </row>
    <row r="48" spans="2:7" ht="18" customHeight="1">
      <c r="B48" s="47" t="s">
        <v>24</v>
      </c>
      <c r="C48" s="25"/>
      <c r="D48" s="26">
        <f>COUNTIF(D10:D40,"休")</f>
        <v>0</v>
      </c>
      <c r="E48" s="26">
        <f>COUNTIF(E18:E47,"休")+COUNTIF(E18:E47,"雨休")</f>
        <v>0</v>
      </c>
      <c r="F48" s="48"/>
    </row>
    <row r="49" spans="2:5">
      <c r="B49" s="25" t="s">
        <v>25</v>
      </c>
      <c r="C49" s="25"/>
      <c r="D49" s="26">
        <f>DAY(EOMONTH(L14,0))-COUNTIF(D10:D40,"ー")-COUNTIF(D10:D40,"夏休")-COUNTIF(D10:D40,"年末年始休")-COUNTIF(D10:D40,"工場製作")-COUNTIF(D10:D40,"その他休")</f>
        <v>0</v>
      </c>
      <c r="E49" s="26">
        <f>DAY(EOMONTH(M14,0))-COUNTIF(E10:E40,"ー")-COUNTIF(E10:E40,"夏休")-COUNTIF(E10:E40,"年末年始休")-COUNTIF(E10:E40,"工場製作")-COUNTIF(E10:E40,"その他休")</f>
        <v>15</v>
      </c>
    </row>
    <row r="50" spans="2:5">
      <c r="B50" t="s">
        <v>26</v>
      </c>
      <c r="D50" s="27">
        <f>IFERROR(D48/D49,0)</f>
        <v>0</v>
      </c>
      <c r="E50" s="27">
        <f>IFERROR(E48/E49,0)</f>
        <v>0</v>
      </c>
    </row>
  </sheetData>
  <mergeCells count="1">
    <mergeCell ref="C46:F46"/>
  </mergeCells>
  <phoneticPr fontId="10"/>
  <conditionalFormatting sqref="B10:F40">
    <cfRule type="expression" dxfId="8" priority="1">
      <formula>$G10&lt;&gt;""</formula>
    </cfRule>
    <cfRule type="expression" dxfId="7" priority="2">
      <formula>$C10="日"</formula>
    </cfRule>
    <cfRule type="expression" dxfId="6" priority="3">
      <formula>$C10="土"</formula>
    </cfRule>
  </conditionalFormatting>
  <dataValidations count="1">
    <dataValidation type="list" allowBlank="1" showInputMessage="1" showErrorMessage="1" sqref="D10:E40" xr:uid="{0782324C-30D8-4E9B-9A95-1CC72296FB57}">
      <formula1>$K$5:$K$12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colBreaks count="1" manualBreakCount="1">
    <brk id="6" max="4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5"/>
  <sheetViews>
    <sheetView workbookViewId="0"/>
  </sheetViews>
  <sheetFormatPr defaultColWidth="9" defaultRowHeight="18.75"/>
  <cols>
    <col min="1" max="1" width="4.375" customWidth="1"/>
    <col min="2" max="2" width="9.25" customWidth="1"/>
    <col min="3" max="3" width="3.375" bestFit="1" customWidth="1"/>
    <col min="4" max="4" width="13" customWidth="1"/>
  </cols>
  <sheetData>
    <row r="1" spans="1:4" ht="19.5" thickBot="1"/>
    <row r="2" spans="1:4" ht="18.75" customHeight="1">
      <c r="A2" s="98" t="s">
        <v>42</v>
      </c>
      <c r="B2" s="1">
        <v>45292</v>
      </c>
      <c r="C2" s="44" t="str">
        <f>TEXT(B2,"aaa")</f>
        <v>月</v>
      </c>
      <c r="D2" s="2" t="s">
        <v>38</v>
      </c>
    </row>
    <row r="3" spans="1:4">
      <c r="A3" s="99"/>
      <c r="B3" s="3">
        <v>45304</v>
      </c>
      <c r="C3" s="3" t="str">
        <f>TEXT(B3,"aaa")</f>
        <v>土</v>
      </c>
      <c r="D3" s="4" t="s">
        <v>49</v>
      </c>
    </row>
    <row r="4" spans="1:4">
      <c r="A4" s="99"/>
      <c r="B4" s="3">
        <v>45333</v>
      </c>
      <c r="C4" s="3" t="str">
        <f t="shared" ref="C4:C21" si="0">TEXT(B4,"aaa")</f>
        <v>日</v>
      </c>
      <c r="D4" s="4" t="s">
        <v>39</v>
      </c>
    </row>
    <row r="5" spans="1:4">
      <c r="A5" s="99"/>
      <c r="B5" s="3">
        <v>45334</v>
      </c>
      <c r="C5" s="3" t="str">
        <f t="shared" si="0"/>
        <v>月</v>
      </c>
      <c r="D5" s="43" t="s">
        <v>37</v>
      </c>
    </row>
    <row r="6" spans="1:4">
      <c r="A6" s="99"/>
      <c r="B6" s="3">
        <v>45345</v>
      </c>
      <c r="C6" s="3" t="str">
        <f t="shared" si="0"/>
        <v>金</v>
      </c>
      <c r="D6" s="4" t="s">
        <v>50</v>
      </c>
    </row>
    <row r="7" spans="1:4">
      <c r="A7" s="99"/>
      <c r="B7" s="3">
        <v>45371</v>
      </c>
      <c r="C7" s="3" t="str">
        <f t="shared" si="0"/>
        <v>水</v>
      </c>
      <c r="D7" s="36" t="s">
        <v>51</v>
      </c>
    </row>
    <row r="8" spans="1:4">
      <c r="A8" s="99"/>
      <c r="B8" s="3">
        <v>45411</v>
      </c>
      <c r="C8" s="3" t="str">
        <f t="shared" si="0"/>
        <v>月</v>
      </c>
      <c r="D8" s="36" t="s">
        <v>32</v>
      </c>
    </row>
    <row r="9" spans="1:4">
      <c r="A9" s="99"/>
      <c r="B9" s="3">
        <v>45415</v>
      </c>
      <c r="C9" s="3" t="str">
        <f t="shared" si="0"/>
        <v>金</v>
      </c>
      <c r="D9" s="36" t="s">
        <v>33</v>
      </c>
    </row>
    <row r="10" spans="1:4">
      <c r="A10" s="99"/>
      <c r="B10" s="3">
        <v>45416</v>
      </c>
      <c r="C10" s="3" t="str">
        <f t="shared" si="0"/>
        <v>土</v>
      </c>
      <c r="D10" s="36" t="s">
        <v>34</v>
      </c>
    </row>
    <row r="11" spans="1:4">
      <c r="A11" s="99"/>
      <c r="B11" s="3">
        <v>45417</v>
      </c>
      <c r="C11" s="3" t="str">
        <f t="shared" si="0"/>
        <v>日</v>
      </c>
      <c r="D11" s="36" t="s">
        <v>35</v>
      </c>
    </row>
    <row r="12" spans="1:4">
      <c r="A12" s="99"/>
      <c r="B12" s="3">
        <v>45418</v>
      </c>
      <c r="C12" s="3" t="str">
        <f t="shared" si="0"/>
        <v>月</v>
      </c>
      <c r="D12" s="36" t="s">
        <v>37</v>
      </c>
    </row>
    <row r="13" spans="1:4">
      <c r="A13" s="99"/>
      <c r="B13" s="3">
        <v>45488</v>
      </c>
      <c r="C13" s="3" t="str">
        <f t="shared" si="0"/>
        <v>月</v>
      </c>
      <c r="D13" s="36" t="s">
        <v>48</v>
      </c>
    </row>
    <row r="14" spans="1:4">
      <c r="A14" s="99"/>
      <c r="B14" s="3">
        <v>45515</v>
      </c>
      <c r="C14" s="3" t="str">
        <f t="shared" si="0"/>
        <v>日</v>
      </c>
      <c r="D14" s="36" t="s">
        <v>36</v>
      </c>
    </row>
    <row r="15" spans="1:4">
      <c r="A15" s="99"/>
      <c r="B15" s="3">
        <v>45516</v>
      </c>
      <c r="C15" s="3" t="str">
        <f t="shared" si="0"/>
        <v>月</v>
      </c>
      <c r="D15" s="36" t="s">
        <v>37</v>
      </c>
    </row>
    <row r="16" spans="1:4">
      <c r="A16" s="99"/>
      <c r="B16" s="3">
        <v>45551</v>
      </c>
      <c r="C16" s="3" t="str">
        <f t="shared" si="0"/>
        <v>月</v>
      </c>
      <c r="D16" s="39" t="s">
        <v>47</v>
      </c>
    </row>
    <row r="17" spans="1:4">
      <c r="A17" s="99"/>
      <c r="B17" s="3">
        <v>45557</v>
      </c>
      <c r="C17" s="3" t="str">
        <f t="shared" si="0"/>
        <v>日</v>
      </c>
      <c r="D17" s="39" t="s">
        <v>46</v>
      </c>
    </row>
    <row r="18" spans="1:4">
      <c r="A18" s="99"/>
      <c r="B18" s="6">
        <v>45558</v>
      </c>
      <c r="C18" s="3" t="str">
        <f t="shared" si="0"/>
        <v>月</v>
      </c>
      <c r="D18" s="39" t="s">
        <v>37</v>
      </c>
    </row>
    <row r="19" spans="1:4">
      <c r="A19" s="99"/>
      <c r="B19" s="6">
        <v>45579</v>
      </c>
      <c r="C19" s="3" t="str">
        <f t="shared" si="0"/>
        <v>月</v>
      </c>
      <c r="D19" s="39" t="s">
        <v>45</v>
      </c>
    </row>
    <row r="20" spans="1:4">
      <c r="A20" s="99"/>
      <c r="B20" s="6">
        <v>45599</v>
      </c>
      <c r="C20" s="3" t="str">
        <f t="shared" si="0"/>
        <v>日</v>
      </c>
      <c r="D20" s="39" t="s">
        <v>44</v>
      </c>
    </row>
    <row r="21" spans="1:4">
      <c r="A21" s="99"/>
      <c r="B21" s="6">
        <v>45600</v>
      </c>
      <c r="C21" s="3" t="str">
        <f t="shared" si="0"/>
        <v>月</v>
      </c>
      <c r="D21" s="39" t="s">
        <v>37</v>
      </c>
    </row>
    <row r="22" spans="1:4" ht="19.5" thickBot="1">
      <c r="A22" s="100"/>
      <c r="B22" s="5">
        <v>45619</v>
      </c>
      <c r="C22" s="5" t="str">
        <f>TEXT(B22,"aaa")</f>
        <v>土</v>
      </c>
      <c r="D22" s="40" t="s">
        <v>43</v>
      </c>
    </row>
    <row r="23" spans="1:4">
      <c r="A23" s="94" t="s">
        <v>52</v>
      </c>
      <c r="B23" s="37">
        <v>45658</v>
      </c>
      <c r="C23" s="44" t="str">
        <f>TEXT(B23,"aaa")</f>
        <v>水</v>
      </c>
      <c r="D23" s="2" t="s">
        <v>38</v>
      </c>
    </row>
    <row r="24" spans="1:4">
      <c r="A24" s="95"/>
      <c r="B24" s="3">
        <v>45670</v>
      </c>
      <c r="C24" s="3" t="str">
        <f>TEXT(B24,"aaa")</f>
        <v>月</v>
      </c>
      <c r="D24" s="36" t="s">
        <v>49</v>
      </c>
    </row>
    <row r="25" spans="1:4">
      <c r="A25" s="95"/>
      <c r="B25" s="3">
        <v>45699</v>
      </c>
      <c r="C25" s="3" t="str">
        <f t="shared" ref="C25:C40" si="1">TEXT(B25,"aaa")</f>
        <v>火</v>
      </c>
      <c r="D25" s="36" t="s">
        <v>39</v>
      </c>
    </row>
    <row r="26" spans="1:4">
      <c r="A26" s="95"/>
      <c r="B26" s="3">
        <v>45711</v>
      </c>
      <c r="C26" s="3" t="str">
        <f t="shared" si="1"/>
        <v>日</v>
      </c>
      <c r="D26" s="36" t="s">
        <v>50</v>
      </c>
    </row>
    <row r="27" spans="1:4">
      <c r="A27" s="95"/>
      <c r="B27" s="3">
        <v>45712</v>
      </c>
      <c r="C27" s="3" t="str">
        <f t="shared" si="1"/>
        <v>月</v>
      </c>
      <c r="D27" s="36" t="s">
        <v>37</v>
      </c>
    </row>
    <row r="28" spans="1:4">
      <c r="A28" s="95"/>
      <c r="B28" s="3">
        <v>45736</v>
      </c>
      <c r="C28" s="3" t="str">
        <f t="shared" si="1"/>
        <v>木</v>
      </c>
      <c r="D28" s="36" t="s">
        <v>51</v>
      </c>
    </row>
    <row r="29" spans="1:4">
      <c r="A29" s="95"/>
      <c r="B29" s="3">
        <v>45776</v>
      </c>
      <c r="C29" s="3" t="str">
        <f t="shared" si="1"/>
        <v>火</v>
      </c>
      <c r="D29" s="36" t="s">
        <v>32</v>
      </c>
    </row>
    <row r="30" spans="1:4">
      <c r="A30" s="95"/>
      <c r="B30" s="3">
        <v>45780</v>
      </c>
      <c r="C30" s="3" t="str">
        <f t="shared" si="1"/>
        <v>土</v>
      </c>
      <c r="D30" s="36" t="s">
        <v>33</v>
      </c>
    </row>
    <row r="31" spans="1:4">
      <c r="A31" s="95"/>
      <c r="B31" s="3">
        <v>45781</v>
      </c>
      <c r="C31" s="3" t="str">
        <f t="shared" si="1"/>
        <v>日</v>
      </c>
      <c r="D31" s="36" t="s">
        <v>34</v>
      </c>
    </row>
    <row r="32" spans="1:4">
      <c r="A32" s="95"/>
      <c r="B32" s="38">
        <v>45782</v>
      </c>
      <c r="C32" s="3" t="str">
        <f t="shared" si="1"/>
        <v>月</v>
      </c>
      <c r="D32" s="36" t="s">
        <v>35</v>
      </c>
    </row>
    <row r="33" spans="1:4">
      <c r="A33" s="95"/>
      <c r="B33" s="3">
        <v>45783</v>
      </c>
      <c r="C33" s="3" t="str">
        <f t="shared" si="1"/>
        <v>火</v>
      </c>
      <c r="D33" s="36" t="s">
        <v>37</v>
      </c>
    </row>
    <row r="34" spans="1:4">
      <c r="A34" s="95"/>
      <c r="B34" s="3">
        <v>45859</v>
      </c>
      <c r="C34" s="3" t="str">
        <f t="shared" si="1"/>
        <v>月</v>
      </c>
      <c r="D34" s="36" t="s">
        <v>48</v>
      </c>
    </row>
    <row r="35" spans="1:4">
      <c r="A35" s="95"/>
      <c r="B35" s="38">
        <v>45880</v>
      </c>
      <c r="C35" s="3" t="str">
        <f t="shared" si="1"/>
        <v>月</v>
      </c>
      <c r="D35" s="36" t="s">
        <v>36</v>
      </c>
    </row>
    <row r="36" spans="1:4">
      <c r="A36" s="95"/>
      <c r="B36" s="3">
        <v>45915</v>
      </c>
      <c r="C36" s="3" t="str">
        <f t="shared" si="1"/>
        <v>月</v>
      </c>
      <c r="D36" s="36" t="s">
        <v>47</v>
      </c>
    </row>
    <row r="37" spans="1:4">
      <c r="A37" s="95"/>
      <c r="B37" s="3">
        <v>45923</v>
      </c>
      <c r="C37" s="3" t="str">
        <f t="shared" si="1"/>
        <v>火</v>
      </c>
      <c r="D37" s="36" t="s">
        <v>46</v>
      </c>
    </row>
    <row r="38" spans="1:4">
      <c r="A38" s="95"/>
      <c r="B38" s="3">
        <v>45943</v>
      </c>
      <c r="C38" s="3" t="str">
        <f t="shared" si="1"/>
        <v>月</v>
      </c>
      <c r="D38" s="4" t="s">
        <v>45</v>
      </c>
    </row>
    <row r="39" spans="1:4">
      <c r="A39" s="95"/>
      <c r="B39" s="3">
        <v>45964</v>
      </c>
      <c r="C39" s="3" t="str">
        <f t="shared" si="1"/>
        <v>月</v>
      </c>
      <c r="D39" s="43" t="s">
        <v>53</v>
      </c>
    </row>
    <row r="40" spans="1:4">
      <c r="A40" s="95"/>
      <c r="B40" s="3">
        <v>45984</v>
      </c>
      <c r="C40" s="3" t="str">
        <f t="shared" si="1"/>
        <v>日</v>
      </c>
      <c r="D40" s="4" t="s">
        <v>43</v>
      </c>
    </row>
    <row r="41" spans="1:4" ht="19.5" thickBot="1">
      <c r="A41" s="95"/>
      <c r="B41" s="3">
        <v>45985</v>
      </c>
      <c r="C41" s="5" t="str">
        <f>TEXT(B41,"aaa")</f>
        <v>月</v>
      </c>
      <c r="D41" s="43" t="s">
        <v>37</v>
      </c>
    </row>
    <row r="42" spans="1:4">
      <c r="A42" s="94" t="s">
        <v>54</v>
      </c>
      <c r="B42" s="1">
        <v>46023</v>
      </c>
      <c r="C42" s="44" t="str">
        <f>TEXT(B42,"aaa")</f>
        <v>木</v>
      </c>
      <c r="D42" s="2" t="s">
        <v>38</v>
      </c>
    </row>
    <row r="43" spans="1:4">
      <c r="A43" s="95"/>
      <c r="B43" s="3">
        <v>46034</v>
      </c>
      <c r="C43" s="3" t="str">
        <f>TEXT(B43,"aaa")</f>
        <v>月</v>
      </c>
      <c r="D43" s="4" t="s">
        <v>49</v>
      </c>
    </row>
    <row r="44" spans="1:4">
      <c r="A44" s="95"/>
      <c r="B44" s="3">
        <v>46064</v>
      </c>
      <c r="C44" s="3" t="str">
        <f t="shared" ref="C44:C58" si="2">TEXT(B44,"aaa")</f>
        <v>水</v>
      </c>
      <c r="D44" s="4" t="s">
        <v>39</v>
      </c>
    </row>
    <row r="45" spans="1:4">
      <c r="A45" s="95"/>
      <c r="B45" s="38">
        <v>46076</v>
      </c>
      <c r="C45" s="3" t="str">
        <f t="shared" si="2"/>
        <v>月</v>
      </c>
      <c r="D45" s="36" t="s">
        <v>50</v>
      </c>
    </row>
    <row r="46" spans="1:4">
      <c r="A46" s="95"/>
      <c r="B46" s="38">
        <v>46101</v>
      </c>
      <c r="C46" s="3" t="str">
        <f t="shared" si="2"/>
        <v>金</v>
      </c>
      <c r="D46" s="36" t="s">
        <v>51</v>
      </c>
    </row>
    <row r="47" spans="1:4">
      <c r="A47" s="95"/>
      <c r="B47" s="3">
        <v>46141</v>
      </c>
      <c r="C47" s="3" t="str">
        <f t="shared" si="2"/>
        <v>水</v>
      </c>
      <c r="D47" s="36" t="s">
        <v>32</v>
      </c>
    </row>
    <row r="48" spans="1:4">
      <c r="A48" s="95"/>
      <c r="B48" s="3">
        <v>46145</v>
      </c>
      <c r="C48" s="3" t="str">
        <f t="shared" si="2"/>
        <v>日</v>
      </c>
      <c r="D48" s="36" t="s">
        <v>33</v>
      </c>
    </row>
    <row r="49" spans="1:4">
      <c r="A49" s="95"/>
      <c r="B49" s="3">
        <v>46146</v>
      </c>
      <c r="C49" s="3" t="str">
        <f t="shared" si="2"/>
        <v>月</v>
      </c>
      <c r="D49" s="36" t="s">
        <v>34</v>
      </c>
    </row>
    <row r="50" spans="1:4">
      <c r="A50" s="95"/>
      <c r="B50" s="3">
        <v>46147</v>
      </c>
      <c r="C50" s="3" t="str">
        <f t="shared" si="2"/>
        <v>火</v>
      </c>
      <c r="D50" s="36" t="s">
        <v>35</v>
      </c>
    </row>
    <row r="51" spans="1:4">
      <c r="A51" s="95"/>
      <c r="B51" s="3">
        <v>46148</v>
      </c>
      <c r="C51" s="3" t="str">
        <f t="shared" si="2"/>
        <v>水</v>
      </c>
      <c r="D51" s="43" t="s">
        <v>37</v>
      </c>
    </row>
    <row r="52" spans="1:4">
      <c r="A52" s="95"/>
      <c r="B52" s="3">
        <v>46223</v>
      </c>
      <c r="C52" s="3" t="str">
        <f t="shared" si="2"/>
        <v>月</v>
      </c>
      <c r="D52" s="36" t="s">
        <v>48</v>
      </c>
    </row>
    <row r="53" spans="1:4">
      <c r="A53" s="95"/>
      <c r="B53" s="3">
        <v>46245</v>
      </c>
      <c r="C53" s="3" t="str">
        <f t="shared" si="2"/>
        <v>火</v>
      </c>
      <c r="D53" s="36" t="s">
        <v>36</v>
      </c>
    </row>
    <row r="54" spans="1:4">
      <c r="A54" s="96"/>
      <c r="B54" s="3">
        <v>46286</v>
      </c>
      <c r="C54" s="3" t="str">
        <f t="shared" si="2"/>
        <v>月</v>
      </c>
      <c r="D54" s="36" t="s">
        <v>47</v>
      </c>
    </row>
    <row r="55" spans="1:4">
      <c r="A55" s="96"/>
      <c r="B55" s="3">
        <v>46287</v>
      </c>
      <c r="C55" s="3" t="str">
        <f t="shared" si="2"/>
        <v>火</v>
      </c>
      <c r="D55" s="43" t="s">
        <v>55</v>
      </c>
    </row>
    <row r="56" spans="1:4">
      <c r="A56" s="96"/>
      <c r="B56" s="3">
        <v>46288</v>
      </c>
      <c r="C56" s="3" t="str">
        <f t="shared" si="2"/>
        <v>水</v>
      </c>
      <c r="D56" s="43" t="s">
        <v>56</v>
      </c>
    </row>
    <row r="57" spans="1:4">
      <c r="A57" s="96"/>
      <c r="B57" s="3">
        <v>46307</v>
      </c>
      <c r="C57" s="3" t="str">
        <f t="shared" si="2"/>
        <v>月</v>
      </c>
      <c r="D57" s="36" t="s">
        <v>45</v>
      </c>
    </row>
    <row r="58" spans="1:4">
      <c r="A58" s="96"/>
      <c r="B58" s="3">
        <v>46329</v>
      </c>
      <c r="C58" s="3" t="str">
        <f t="shared" si="2"/>
        <v>火</v>
      </c>
      <c r="D58" s="45" t="s">
        <v>53</v>
      </c>
    </row>
    <row r="59" spans="1:4" ht="19.5" thickBot="1">
      <c r="A59" s="96"/>
      <c r="B59" s="3">
        <v>46349</v>
      </c>
      <c r="C59" s="5" t="str">
        <f>TEXT(B59,"aaa")</f>
        <v>月</v>
      </c>
      <c r="D59" s="39" t="s">
        <v>43</v>
      </c>
    </row>
    <row r="60" spans="1:4">
      <c r="A60" s="94" t="s">
        <v>57</v>
      </c>
      <c r="B60" s="1">
        <v>46388</v>
      </c>
      <c r="C60" s="44" t="str">
        <f>TEXT(B60,"aaa")</f>
        <v>金</v>
      </c>
      <c r="D60" s="2" t="s">
        <v>38</v>
      </c>
    </row>
    <row r="61" spans="1:4">
      <c r="A61" s="95"/>
      <c r="B61" s="3">
        <v>46398</v>
      </c>
      <c r="C61" s="3" t="str">
        <f>TEXT(B61,"aaa")</f>
        <v>月</v>
      </c>
      <c r="D61" s="4" t="s">
        <v>49</v>
      </c>
    </row>
    <row r="62" spans="1:4">
      <c r="A62" s="95"/>
      <c r="B62" s="3">
        <v>46429</v>
      </c>
      <c r="C62" s="3" t="str">
        <f t="shared" ref="C62:C74" si="3">TEXT(B62,"aaa")</f>
        <v>木</v>
      </c>
      <c r="D62" s="4" t="s">
        <v>39</v>
      </c>
    </row>
    <row r="63" spans="1:4">
      <c r="A63" s="95"/>
      <c r="B63" s="3">
        <v>46441</v>
      </c>
      <c r="C63" s="3" t="str">
        <f t="shared" si="3"/>
        <v>火</v>
      </c>
      <c r="D63" s="4" t="s">
        <v>50</v>
      </c>
    </row>
    <row r="64" spans="1:4">
      <c r="A64" s="95"/>
      <c r="B64" s="3">
        <v>46468</v>
      </c>
      <c r="C64" s="3" t="str">
        <f t="shared" si="3"/>
        <v>月</v>
      </c>
      <c r="D64" s="36" t="s">
        <v>51</v>
      </c>
    </row>
    <row r="65" spans="1:4">
      <c r="A65" s="95"/>
      <c r="B65" s="3">
        <v>46506</v>
      </c>
      <c r="C65" s="3" t="str">
        <f t="shared" si="3"/>
        <v>木</v>
      </c>
      <c r="D65" s="36" t="s">
        <v>32</v>
      </c>
    </row>
    <row r="66" spans="1:4">
      <c r="A66" s="95"/>
      <c r="B66" s="3">
        <v>46510</v>
      </c>
      <c r="C66" s="3" t="str">
        <f t="shared" si="3"/>
        <v>月</v>
      </c>
      <c r="D66" s="36" t="s">
        <v>33</v>
      </c>
    </row>
    <row r="67" spans="1:4">
      <c r="A67" s="95"/>
      <c r="B67" s="3">
        <v>46511</v>
      </c>
      <c r="C67" s="3" t="str">
        <f t="shared" si="3"/>
        <v>火</v>
      </c>
      <c r="D67" s="36" t="s">
        <v>34</v>
      </c>
    </row>
    <row r="68" spans="1:4">
      <c r="A68" s="95"/>
      <c r="B68" s="3">
        <v>46512</v>
      </c>
      <c r="C68" s="3" t="str">
        <f t="shared" si="3"/>
        <v>水</v>
      </c>
      <c r="D68" s="36" t="s">
        <v>35</v>
      </c>
    </row>
    <row r="69" spans="1:4">
      <c r="A69" s="95"/>
      <c r="B69" s="3">
        <v>46587</v>
      </c>
      <c r="C69" s="3" t="str">
        <f t="shared" si="3"/>
        <v>月</v>
      </c>
      <c r="D69" s="36" t="s">
        <v>48</v>
      </c>
    </row>
    <row r="70" spans="1:4">
      <c r="A70" s="95"/>
      <c r="B70" s="3">
        <v>46610</v>
      </c>
      <c r="C70" s="3" t="str">
        <f t="shared" si="3"/>
        <v>水</v>
      </c>
      <c r="D70" s="36" t="s">
        <v>36</v>
      </c>
    </row>
    <row r="71" spans="1:4">
      <c r="A71" s="96"/>
      <c r="B71" s="3">
        <v>46650</v>
      </c>
      <c r="C71" s="3" t="str">
        <f t="shared" si="3"/>
        <v>月</v>
      </c>
      <c r="D71" s="39" t="s">
        <v>47</v>
      </c>
    </row>
    <row r="72" spans="1:4">
      <c r="A72" s="96"/>
      <c r="B72" s="3">
        <v>46653</v>
      </c>
      <c r="C72" s="3" t="str">
        <f t="shared" si="3"/>
        <v>木</v>
      </c>
      <c r="D72" s="39" t="s">
        <v>46</v>
      </c>
    </row>
    <row r="73" spans="1:4">
      <c r="A73" s="96"/>
      <c r="B73" s="6">
        <v>46671</v>
      </c>
      <c r="C73" s="3" t="str">
        <f t="shared" si="3"/>
        <v>月</v>
      </c>
      <c r="D73" s="39" t="s">
        <v>45</v>
      </c>
    </row>
    <row r="74" spans="1:4">
      <c r="A74" s="96"/>
      <c r="B74" s="3">
        <v>46694</v>
      </c>
      <c r="C74" s="3" t="str">
        <f t="shared" si="3"/>
        <v>水</v>
      </c>
      <c r="D74" s="39" t="s">
        <v>44</v>
      </c>
    </row>
    <row r="75" spans="1:4" ht="19.5" thickBot="1">
      <c r="A75" s="97"/>
      <c r="B75" s="5">
        <v>46714</v>
      </c>
      <c r="C75" s="5" t="str">
        <f>TEXT(B75,"aaa")</f>
        <v>火</v>
      </c>
      <c r="D75" s="40" t="s">
        <v>43</v>
      </c>
    </row>
  </sheetData>
  <mergeCells count="4">
    <mergeCell ref="A23:A41"/>
    <mergeCell ref="A42:A59"/>
    <mergeCell ref="A60:A75"/>
    <mergeCell ref="A2:A22"/>
  </mergeCells>
  <phoneticPr fontId="1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L50"/>
  <sheetViews>
    <sheetView showGridLines="0" tabSelected="1" view="pageBreakPreview" topLeftCell="A4" zoomScale="115" zoomScaleNormal="85" zoomScaleSheetLayoutView="115" workbookViewId="0">
      <selection activeCell="F33" sqref="F33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/>
      <c r="D1" s="7"/>
      <c r="E1" s="8"/>
      <c r="F1" s="8"/>
    </row>
    <row r="2" spans="2:12">
      <c r="C2" s="41"/>
      <c r="D2" s="41"/>
    </row>
    <row r="3" spans="2:12">
      <c r="C3" s="41"/>
      <c r="D3" s="41"/>
    </row>
    <row r="4" spans="2:12">
      <c r="B4" s="9" t="s">
        <v>59</v>
      </c>
      <c r="I4" t="s">
        <v>2</v>
      </c>
      <c r="K4" s="29" t="s">
        <v>3</v>
      </c>
    </row>
    <row r="5" spans="2:12" ht="11.25" customHeight="1">
      <c r="K5" s="35"/>
    </row>
    <row r="6" spans="2:12">
      <c r="B6" t="s">
        <v>4</v>
      </c>
      <c r="C6" s="53" t="s">
        <v>68</v>
      </c>
      <c r="I6" s="42" t="s">
        <v>41</v>
      </c>
      <c r="J6" s="28">
        <v>2026</v>
      </c>
      <c r="K6" s="29" t="s">
        <v>6</v>
      </c>
      <c r="L6" s="30">
        <f>DATE(J6,J7,1)</f>
        <v>46082</v>
      </c>
    </row>
    <row r="7" spans="2:12">
      <c r="B7" t="s">
        <v>7</v>
      </c>
      <c r="C7" s="53" t="s">
        <v>77</v>
      </c>
      <c r="I7" s="31" t="s">
        <v>9</v>
      </c>
      <c r="J7" s="32">
        <v>3</v>
      </c>
      <c r="K7" s="29" t="s">
        <v>10</v>
      </c>
    </row>
    <row r="8" spans="2:12" ht="19.5" customHeight="1">
      <c r="B8" t="s">
        <v>11</v>
      </c>
      <c r="C8" s="53" t="s">
        <v>78</v>
      </c>
      <c r="K8" s="29" t="s">
        <v>13</v>
      </c>
    </row>
    <row r="9" spans="2:12" ht="37.5">
      <c r="B9" s="10" t="s">
        <v>14</v>
      </c>
      <c r="C9" s="11" t="s">
        <v>15</v>
      </c>
      <c r="D9" s="12" t="s">
        <v>16</v>
      </c>
      <c r="E9" s="12" t="s">
        <v>17</v>
      </c>
      <c r="F9" s="13" t="s">
        <v>18</v>
      </c>
      <c r="G9" s="14" t="s">
        <v>19</v>
      </c>
      <c r="H9" s="15"/>
      <c r="J9" s="33"/>
      <c r="K9" s="29" t="s">
        <v>20</v>
      </c>
    </row>
    <row r="10" spans="2:12" ht="18" customHeight="1">
      <c r="B10" s="16">
        <f>DATE(J6,J7,1)</f>
        <v>46082</v>
      </c>
      <c r="C10" s="17" t="str">
        <f>TEXT(B10,"aaa")</f>
        <v>日</v>
      </c>
      <c r="D10" s="18" t="s">
        <v>69</v>
      </c>
      <c r="E10" s="18" t="s">
        <v>6</v>
      </c>
      <c r="F10" s="19"/>
      <c r="G10" s="20" t="str">
        <f>IF(ISERROR(VLOOKUP(B10,祝日!$B$2:$D$75,3,0)),"",VLOOKUP(B10,祝日!$B$2:$D$75,3,0))</f>
        <v/>
      </c>
      <c r="K10" s="29" t="s">
        <v>21</v>
      </c>
    </row>
    <row r="11" spans="2:12" ht="18.75" customHeight="1">
      <c r="B11" s="16">
        <f>B10+1</f>
        <v>46083</v>
      </c>
      <c r="C11" s="17" t="str">
        <f t="shared" ref="C11:C40" si="0">TEXT(B11,"aaa")</f>
        <v>月</v>
      </c>
      <c r="D11" s="18" t="s">
        <v>6</v>
      </c>
      <c r="E11" s="18" t="s">
        <v>6</v>
      </c>
      <c r="F11" s="19"/>
      <c r="G11" s="20" t="str">
        <f>IF(ISERROR(VLOOKUP(B11,祝日!$B$2:$D$75,3,0)),"",VLOOKUP(B11,祝日!$B$2:$D$75,3,0))</f>
        <v/>
      </c>
      <c r="I11" s="15"/>
      <c r="K11" s="29" t="s">
        <v>22</v>
      </c>
    </row>
    <row r="12" spans="2:12" ht="18.75" customHeight="1">
      <c r="B12" s="16">
        <f t="shared" ref="B12:B37" si="1">B11+1</f>
        <v>46084</v>
      </c>
      <c r="C12" s="17" t="str">
        <f t="shared" si="0"/>
        <v>火</v>
      </c>
      <c r="D12" s="18" t="s">
        <v>6</v>
      </c>
      <c r="E12" s="18" t="s">
        <v>6</v>
      </c>
      <c r="F12" s="19"/>
      <c r="G12" s="20" t="str">
        <f>IF(ISERROR(VLOOKUP(B12,祝日!$B$2:$D$75,3,0)),"",VLOOKUP(B12,祝日!$B$2:$D$75,3,0))</f>
        <v/>
      </c>
      <c r="K12" s="29" t="s">
        <v>23</v>
      </c>
    </row>
    <row r="13" spans="2:12" ht="18.75" customHeight="1">
      <c r="B13" s="16">
        <f t="shared" si="1"/>
        <v>46085</v>
      </c>
      <c r="C13" s="17" t="str">
        <f t="shared" si="0"/>
        <v>水</v>
      </c>
      <c r="D13" s="18" t="s">
        <v>6</v>
      </c>
      <c r="E13" s="18" t="s">
        <v>6</v>
      </c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46086</v>
      </c>
      <c r="C14" s="17" t="str">
        <f t="shared" si="0"/>
        <v>木</v>
      </c>
      <c r="D14" s="18" t="s">
        <v>6</v>
      </c>
      <c r="E14" s="18" t="s">
        <v>6</v>
      </c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46087</v>
      </c>
      <c r="C15" s="17" t="str">
        <f t="shared" si="0"/>
        <v>金</v>
      </c>
      <c r="D15" s="18" t="s">
        <v>6</v>
      </c>
      <c r="E15" s="18" t="s">
        <v>6</v>
      </c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46088</v>
      </c>
      <c r="C16" s="17" t="str">
        <f t="shared" si="0"/>
        <v>土</v>
      </c>
      <c r="D16" s="18" t="s">
        <v>6</v>
      </c>
      <c r="E16" s="18" t="s">
        <v>6</v>
      </c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46089</v>
      </c>
      <c r="C17" s="17" t="str">
        <f t="shared" si="0"/>
        <v>日</v>
      </c>
      <c r="D17" s="18" t="s">
        <v>6</v>
      </c>
      <c r="E17" s="18" t="s">
        <v>6</v>
      </c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46090</v>
      </c>
      <c r="C18" s="17" t="str">
        <f t="shared" si="0"/>
        <v>月</v>
      </c>
      <c r="D18" s="18" t="s">
        <v>6</v>
      </c>
      <c r="E18" s="18" t="s">
        <v>6</v>
      </c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46091</v>
      </c>
      <c r="C19" s="17" t="str">
        <f t="shared" si="0"/>
        <v>火</v>
      </c>
      <c r="D19" s="18" t="s">
        <v>6</v>
      </c>
      <c r="E19" s="18" t="s">
        <v>6</v>
      </c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46092</v>
      </c>
      <c r="C20" s="17" t="str">
        <f t="shared" si="0"/>
        <v>水</v>
      </c>
      <c r="D20" s="18" t="s">
        <v>6</v>
      </c>
      <c r="E20" s="18" t="s">
        <v>6</v>
      </c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46093</v>
      </c>
      <c r="C21" s="17" t="str">
        <f t="shared" si="0"/>
        <v>木</v>
      </c>
      <c r="D21" s="18" t="s">
        <v>6</v>
      </c>
      <c r="E21" s="18" t="s">
        <v>6</v>
      </c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46094</v>
      </c>
      <c r="C22" s="17" t="str">
        <f t="shared" si="0"/>
        <v>金</v>
      </c>
      <c r="D22" s="18"/>
      <c r="E22" s="18"/>
      <c r="F22" s="46" t="s">
        <v>71</v>
      </c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46095</v>
      </c>
      <c r="C23" s="17" t="str">
        <f t="shared" si="0"/>
        <v>土</v>
      </c>
      <c r="D23" s="18" t="s">
        <v>10</v>
      </c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46096</v>
      </c>
      <c r="C24" s="17" t="str">
        <f t="shared" si="0"/>
        <v>日</v>
      </c>
      <c r="D24" s="18" t="s">
        <v>10</v>
      </c>
      <c r="E24" s="18"/>
      <c r="F24" s="19"/>
      <c r="G24" s="20" t="str">
        <f>IF(ISERROR(VLOOKUP(B24,祝日!$B$2:$D$75,3,0)),"",VLOOKUP(B24,祝日!$B$2:$D$75,3,0))</f>
        <v/>
      </c>
    </row>
    <row r="25" spans="2:9" ht="18.75" customHeight="1">
      <c r="B25" s="16">
        <f t="shared" si="1"/>
        <v>46097</v>
      </c>
      <c r="C25" s="17" t="str">
        <f t="shared" si="0"/>
        <v>月</v>
      </c>
      <c r="D25" s="18"/>
      <c r="E25" s="18"/>
      <c r="F25" s="19"/>
      <c r="G25" s="20" t="str">
        <f>IF(ISERROR(VLOOKUP(B25,祝日!$B$2:$D$75,3,0)),"",VLOOKUP(B25,祝日!$B$2:$D$75,3,0))</f>
        <v/>
      </c>
      <c r="I25" s="34"/>
    </row>
    <row r="26" spans="2:9" ht="18.75" customHeight="1">
      <c r="B26" s="16">
        <f t="shared" si="1"/>
        <v>46098</v>
      </c>
      <c r="C26" s="17" t="str">
        <f t="shared" si="0"/>
        <v>火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46099</v>
      </c>
      <c r="C27" s="17" t="str">
        <f t="shared" si="0"/>
        <v>水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46100</v>
      </c>
      <c r="C28" s="17" t="str">
        <f t="shared" si="0"/>
        <v>木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46101</v>
      </c>
      <c r="C29" s="17" t="str">
        <f t="shared" si="0"/>
        <v>金</v>
      </c>
      <c r="D29" s="18" t="s">
        <v>10</v>
      </c>
      <c r="E29" s="18"/>
      <c r="F29" s="19"/>
      <c r="G29" s="20" t="str">
        <f>IF(ISERROR(VLOOKUP(B29,祝日!$B$2:$D$75,3,0)),"",VLOOKUP(B29,祝日!$B$2:$D$75,3,0))</f>
        <v>春分の日</v>
      </c>
    </row>
    <row r="30" spans="2:9" ht="18.75" customHeight="1">
      <c r="B30" s="16">
        <f t="shared" si="1"/>
        <v>46102</v>
      </c>
      <c r="C30" s="17" t="str">
        <f t="shared" si="0"/>
        <v>土</v>
      </c>
      <c r="D30" s="18" t="s">
        <v>10</v>
      </c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46103</v>
      </c>
      <c r="C31" s="17" t="str">
        <f t="shared" si="0"/>
        <v>日</v>
      </c>
      <c r="D31" s="18" t="s">
        <v>10</v>
      </c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46104</v>
      </c>
      <c r="C32" s="17" t="str">
        <f t="shared" si="0"/>
        <v>月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46105</v>
      </c>
      <c r="C33" s="17" t="str">
        <f t="shared" si="0"/>
        <v>火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46106</v>
      </c>
      <c r="C34" s="17" t="str">
        <f t="shared" si="0"/>
        <v>水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46107</v>
      </c>
      <c r="C35" s="17" t="str">
        <f t="shared" si="0"/>
        <v>木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46108</v>
      </c>
      <c r="C36" s="17" t="str">
        <f t="shared" si="0"/>
        <v>金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46109</v>
      </c>
      <c r="C37" s="17" t="str">
        <f t="shared" si="0"/>
        <v>土</v>
      </c>
      <c r="D37" s="18" t="s">
        <v>10</v>
      </c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46110</v>
      </c>
      <c r="C38" s="17" t="str">
        <f t="shared" si="0"/>
        <v>日</v>
      </c>
      <c r="D38" s="18" t="s">
        <v>10</v>
      </c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46111</v>
      </c>
      <c r="C39" s="17" t="str">
        <f t="shared" si="0"/>
        <v>月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46112</v>
      </c>
      <c r="C40" s="22" t="str">
        <f t="shared" si="0"/>
        <v>火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 ht="18" customHeight="1">
      <c r="B41" s="51" t="s">
        <v>61</v>
      </c>
      <c r="C41" s="52" t="s">
        <v>62</v>
      </c>
      <c r="D41" s="54">
        <v>0</v>
      </c>
      <c r="E41" s="56">
        <v>0</v>
      </c>
      <c r="F41" s="55" t="str">
        <f>IFERROR(D41/E41,"　－")</f>
        <v>　－</v>
      </c>
    </row>
    <row r="42" spans="2:7">
      <c r="B42" s="25"/>
      <c r="C42" s="52" t="s">
        <v>63</v>
      </c>
      <c r="D42" s="54">
        <v>2</v>
      </c>
      <c r="E42" s="56">
        <v>3</v>
      </c>
      <c r="F42" s="57">
        <f t="shared" ref="F42:F45" si="2">IFERROR(D42/E42,"　－")</f>
        <v>0.66666666666666663</v>
      </c>
    </row>
    <row r="43" spans="2:7">
      <c r="C43" s="52" t="s">
        <v>64</v>
      </c>
      <c r="D43" s="54">
        <v>3</v>
      </c>
      <c r="E43" s="56">
        <v>7</v>
      </c>
      <c r="F43" s="57">
        <f t="shared" si="2"/>
        <v>0.42857142857142855</v>
      </c>
    </row>
    <row r="44" spans="2:7">
      <c r="C44" s="52" t="s">
        <v>65</v>
      </c>
      <c r="D44" s="54">
        <v>2</v>
      </c>
      <c r="E44" s="56">
        <v>7</v>
      </c>
      <c r="F44" s="57">
        <f t="shared" si="2"/>
        <v>0.2857142857142857</v>
      </c>
    </row>
    <row r="45" spans="2:7">
      <c r="C45" s="52" t="s">
        <v>66</v>
      </c>
      <c r="D45" s="54">
        <v>0</v>
      </c>
      <c r="E45" s="56">
        <v>0</v>
      </c>
      <c r="F45" s="57" t="str">
        <f t="shared" si="2"/>
        <v>　－</v>
      </c>
    </row>
    <row r="46" spans="2:7">
      <c r="C46" s="93" t="s">
        <v>67</v>
      </c>
      <c r="D46" s="93"/>
      <c r="E46" s="93"/>
      <c r="F46" s="93"/>
    </row>
    <row r="47" spans="2:7">
      <c r="B47" s="50" t="s">
        <v>60</v>
      </c>
      <c r="C47" s="49"/>
      <c r="D47" s="49"/>
      <c r="E47" s="49"/>
      <c r="F47" s="49"/>
    </row>
    <row r="48" spans="2:7" ht="18" customHeight="1">
      <c r="B48" s="47" t="s">
        <v>24</v>
      </c>
      <c r="C48" s="25"/>
      <c r="D48" s="26">
        <f>COUNTIF(D10:D40,"休")</f>
        <v>7</v>
      </c>
      <c r="E48" s="26">
        <f>COUNTIF(E18:E47,"休")+COUNTIF(E18:E47,"雨休")</f>
        <v>0</v>
      </c>
      <c r="F48" s="48"/>
    </row>
    <row r="49" spans="2:5">
      <c r="B49" s="25" t="s">
        <v>25</v>
      </c>
      <c r="C49" s="25"/>
      <c r="D49" s="26">
        <f>DAY(EOMONTH(L14,0))-COUNTIF(D10:D40,"ー")-COUNTIF(D10:D40,"夏休")-COUNTIF(D10:D40,"年末年始休")-COUNTIF(D10:D40,"工場製作")-COUNTIF(D10:D40,"その他休")</f>
        <v>19</v>
      </c>
      <c r="E49" s="26">
        <f>DAY(EOMONTH(M14,0))-COUNTIF(E10:E40,"ー")-COUNTIF(E10:E40,"夏休")-COUNTIF(E10:E40,"年末年始休")-COUNTIF(E10:E40,"工場製作")-COUNTIF(E10:E40,"その他休")</f>
        <v>19</v>
      </c>
    </row>
    <row r="50" spans="2:5">
      <c r="B50" t="s">
        <v>26</v>
      </c>
      <c r="D50" s="27">
        <f>IFERROR(D48/D49,0)</f>
        <v>0.36842105263157893</v>
      </c>
      <c r="E50" s="27">
        <f>IFERROR(E48/E49,0)</f>
        <v>0</v>
      </c>
    </row>
  </sheetData>
  <mergeCells count="1">
    <mergeCell ref="C46:F46"/>
  </mergeCells>
  <phoneticPr fontId="10"/>
  <conditionalFormatting sqref="B10:F40">
    <cfRule type="expression" dxfId="35" priority="1">
      <formula>$G10&lt;&gt;""</formula>
    </cfRule>
    <cfRule type="expression" dxfId="34" priority="2">
      <formula>$C10="日"</formula>
    </cfRule>
    <cfRule type="expression" dxfId="33" priority="3">
      <formula>$C10="土"</formula>
    </cfRule>
  </conditionalFormatting>
  <dataValidations count="1">
    <dataValidation type="list" allowBlank="1" showInputMessage="1" showErrorMessage="1" sqref="D10:E40" xr:uid="{00000000-0002-0000-0000-000000000000}">
      <formula1>$K$5:$K$12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colBreaks count="1" manualBreakCount="1">
    <brk id="6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797F0-5B09-45AF-8DDD-BCFEBCA95071}">
  <sheetPr>
    <tabColor rgb="FFFF0000"/>
    <pageSetUpPr fitToPage="1"/>
  </sheetPr>
  <dimension ref="B1:L50"/>
  <sheetViews>
    <sheetView showGridLines="0" view="pageBreakPreview" topLeftCell="A13" zoomScale="85" zoomScaleNormal="85" zoomScaleSheetLayoutView="85" workbookViewId="0">
      <selection activeCell="E44" sqref="E44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/>
      <c r="D1" s="7"/>
      <c r="E1" s="8"/>
      <c r="F1" s="8"/>
    </row>
    <row r="2" spans="2:12">
      <c r="C2" s="41"/>
      <c r="D2" s="41"/>
    </row>
    <row r="3" spans="2:12">
      <c r="C3" s="41"/>
      <c r="D3" s="41"/>
    </row>
    <row r="4" spans="2:12">
      <c r="B4" s="9" t="s">
        <v>59</v>
      </c>
      <c r="I4" t="s">
        <v>2</v>
      </c>
      <c r="K4" s="29" t="s">
        <v>3</v>
      </c>
    </row>
    <row r="5" spans="2:12" ht="11.25" customHeight="1" thickBot="1">
      <c r="K5" s="35"/>
    </row>
    <row r="6" spans="2:12" ht="19.5" thickTop="1">
      <c r="B6" t="s">
        <v>4</v>
      </c>
      <c r="C6" s="53" t="s">
        <v>68</v>
      </c>
      <c r="I6" s="42" t="s">
        <v>41</v>
      </c>
      <c r="J6" s="28">
        <v>2026</v>
      </c>
      <c r="K6" s="29" t="s">
        <v>6</v>
      </c>
      <c r="L6" s="30">
        <f>DATE(J6,J7,1)</f>
        <v>46113</v>
      </c>
    </row>
    <row r="7" spans="2:12" ht="19.5" thickBot="1">
      <c r="B7" t="s">
        <v>7</v>
      </c>
      <c r="C7" s="53" t="s">
        <v>77</v>
      </c>
      <c r="I7" s="31" t="s">
        <v>9</v>
      </c>
      <c r="J7" s="32">
        <v>4</v>
      </c>
      <c r="K7" s="29" t="s">
        <v>10</v>
      </c>
    </row>
    <row r="8" spans="2:12" ht="19.5" customHeight="1" thickTop="1">
      <c r="B8" t="s">
        <v>11</v>
      </c>
      <c r="C8" s="53" t="s">
        <v>78</v>
      </c>
      <c r="K8" s="29" t="s">
        <v>13</v>
      </c>
    </row>
    <row r="9" spans="2:12" ht="37.5">
      <c r="B9" s="10" t="s">
        <v>14</v>
      </c>
      <c r="C9" s="11" t="s">
        <v>15</v>
      </c>
      <c r="D9" s="12" t="s">
        <v>16</v>
      </c>
      <c r="E9" s="12" t="s">
        <v>17</v>
      </c>
      <c r="F9" s="13" t="s">
        <v>18</v>
      </c>
      <c r="G9" s="14" t="s">
        <v>19</v>
      </c>
      <c r="H9" s="15"/>
      <c r="J9" s="33"/>
      <c r="K9" s="29" t="s">
        <v>20</v>
      </c>
    </row>
    <row r="10" spans="2:12" ht="18" customHeight="1">
      <c r="B10" s="16">
        <f>DATE(J6,J7,1)</f>
        <v>46113</v>
      </c>
      <c r="C10" s="17" t="str">
        <f>TEXT(B10,"aaa")</f>
        <v>水</v>
      </c>
      <c r="D10" s="18"/>
      <c r="E10" s="18"/>
      <c r="F10" s="19"/>
      <c r="G10" s="20" t="str">
        <f>IF(ISERROR(VLOOKUP(B10,祝日!$B$2:$D$75,3,0)),"",VLOOKUP(B10,祝日!$B$2:$D$75,3,0))</f>
        <v/>
      </c>
      <c r="K10" s="29" t="s">
        <v>21</v>
      </c>
    </row>
    <row r="11" spans="2:12" ht="18.75" customHeight="1">
      <c r="B11" s="16">
        <f>B10+1</f>
        <v>46114</v>
      </c>
      <c r="C11" s="17" t="str">
        <f t="shared" ref="C11:C40" si="0">TEXT(B11,"aaa")</f>
        <v>木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29" t="s">
        <v>22</v>
      </c>
    </row>
    <row r="12" spans="2:12" ht="18.75" customHeight="1">
      <c r="B12" s="16">
        <f t="shared" ref="B12:B37" si="1">B11+1</f>
        <v>46115</v>
      </c>
      <c r="C12" s="17" t="str">
        <f t="shared" si="0"/>
        <v>金</v>
      </c>
      <c r="D12" s="18"/>
      <c r="E12" s="18"/>
      <c r="F12" s="19"/>
      <c r="G12" s="20" t="str">
        <f>IF(ISERROR(VLOOKUP(B12,祝日!$B$2:$D$75,3,0)),"",VLOOKUP(B12,祝日!$B$2:$D$75,3,0))</f>
        <v/>
      </c>
      <c r="K12" s="29" t="s">
        <v>23</v>
      </c>
    </row>
    <row r="13" spans="2:12" ht="18.75" customHeight="1">
      <c r="B13" s="16">
        <f t="shared" si="1"/>
        <v>46116</v>
      </c>
      <c r="C13" s="17" t="str">
        <f t="shared" si="0"/>
        <v>土</v>
      </c>
      <c r="D13" s="18" t="s">
        <v>10</v>
      </c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46117</v>
      </c>
      <c r="C14" s="17" t="str">
        <f t="shared" si="0"/>
        <v>日</v>
      </c>
      <c r="D14" s="18" t="s">
        <v>10</v>
      </c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46118</v>
      </c>
      <c r="C15" s="17" t="str">
        <f t="shared" si="0"/>
        <v>月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46119</v>
      </c>
      <c r="C16" s="17" t="str">
        <f t="shared" si="0"/>
        <v>火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46120</v>
      </c>
      <c r="C17" s="17" t="str">
        <f t="shared" si="0"/>
        <v>水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46121</v>
      </c>
      <c r="C18" s="17" t="str">
        <f t="shared" si="0"/>
        <v>木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46122</v>
      </c>
      <c r="C19" s="17" t="str">
        <f t="shared" si="0"/>
        <v>金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46123</v>
      </c>
      <c r="C20" s="17" t="str">
        <f t="shared" si="0"/>
        <v>土</v>
      </c>
      <c r="D20" s="18" t="s">
        <v>10</v>
      </c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46124</v>
      </c>
      <c r="C21" s="17" t="str">
        <f t="shared" si="0"/>
        <v>日</v>
      </c>
      <c r="D21" s="18" t="s">
        <v>10</v>
      </c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46125</v>
      </c>
      <c r="C22" s="17" t="str">
        <f t="shared" si="0"/>
        <v>月</v>
      </c>
      <c r="D22" s="18"/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46126</v>
      </c>
      <c r="C23" s="17" t="str">
        <f t="shared" si="0"/>
        <v>火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46127</v>
      </c>
      <c r="C24" s="17" t="str">
        <f t="shared" si="0"/>
        <v>水</v>
      </c>
      <c r="D24" s="18"/>
      <c r="E24" s="18"/>
      <c r="F24" s="19"/>
      <c r="G24" s="20" t="str">
        <f>IF(ISERROR(VLOOKUP(B24,祝日!$B$2:$D$75,3,0)),"",VLOOKUP(B24,祝日!$B$2:$D$75,3,0))</f>
        <v/>
      </c>
    </row>
    <row r="25" spans="2:9" ht="18.75" customHeight="1">
      <c r="B25" s="16">
        <f t="shared" si="1"/>
        <v>46128</v>
      </c>
      <c r="C25" s="17" t="str">
        <f t="shared" si="0"/>
        <v>木</v>
      </c>
      <c r="D25" s="18"/>
      <c r="E25" s="18"/>
      <c r="F25" s="19"/>
      <c r="G25" s="20" t="str">
        <f>IF(ISERROR(VLOOKUP(B25,祝日!$B$2:$D$75,3,0)),"",VLOOKUP(B25,祝日!$B$2:$D$75,3,0))</f>
        <v/>
      </c>
      <c r="I25" s="34"/>
    </row>
    <row r="26" spans="2:9" ht="18.75" customHeight="1">
      <c r="B26" s="16">
        <f t="shared" si="1"/>
        <v>46129</v>
      </c>
      <c r="C26" s="17" t="str">
        <f t="shared" si="0"/>
        <v>金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46130</v>
      </c>
      <c r="C27" s="17" t="str">
        <f t="shared" si="0"/>
        <v>土</v>
      </c>
      <c r="D27" s="18" t="s">
        <v>10</v>
      </c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46131</v>
      </c>
      <c r="C28" s="17" t="str">
        <f t="shared" si="0"/>
        <v>日</v>
      </c>
      <c r="D28" s="18" t="s">
        <v>10</v>
      </c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46132</v>
      </c>
      <c r="C29" s="17" t="str">
        <f t="shared" si="0"/>
        <v>月</v>
      </c>
      <c r="D29" s="18"/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46133</v>
      </c>
      <c r="C30" s="17" t="str">
        <f t="shared" si="0"/>
        <v>火</v>
      </c>
      <c r="D30" s="18"/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46134</v>
      </c>
      <c r="C31" s="17" t="str">
        <f t="shared" si="0"/>
        <v>水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46135</v>
      </c>
      <c r="C32" s="17" t="str">
        <f t="shared" si="0"/>
        <v>木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46136</v>
      </c>
      <c r="C33" s="17" t="str">
        <f t="shared" si="0"/>
        <v>金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46137</v>
      </c>
      <c r="C34" s="17" t="str">
        <f t="shared" si="0"/>
        <v>土</v>
      </c>
      <c r="D34" s="18" t="s">
        <v>10</v>
      </c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46138</v>
      </c>
      <c r="C35" s="17" t="str">
        <f t="shared" si="0"/>
        <v>日</v>
      </c>
      <c r="D35" s="18" t="s">
        <v>10</v>
      </c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46139</v>
      </c>
      <c r="C36" s="17" t="str">
        <f t="shared" si="0"/>
        <v>月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46140</v>
      </c>
      <c r="C37" s="17" t="str">
        <f t="shared" si="0"/>
        <v>火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46141</v>
      </c>
      <c r="C38" s="17" t="str">
        <f t="shared" si="0"/>
        <v>水</v>
      </c>
      <c r="D38" s="18" t="s">
        <v>10</v>
      </c>
      <c r="E38" s="18"/>
      <c r="F38" s="19"/>
      <c r="G38" s="20" t="str">
        <f>IF(ISERROR(VLOOKUP(B38,祝日!$B$2:$D$75,3,0)),"",VLOOKUP(B38,祝日!$B$2:$D$75,3,0))</f>
        <v>昭和の日</v>
      </c>
    </row>
    <row r="39" spans="2:7" ht="18.75" customHeight="1">
      <c r="B39" s="16">
        <f>IF(OR(B38="",B38=EOMONTH($B$10,0)),"",B38+1)</f>
        <v>46142</v>
      </c>
      <c r="C39" s="17" t="str">
        <f t="shared" si="0"/>
        <v>木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 t="str">
        <f>IF(OR(B39="",B39=EOMONTH($B$10,0)),"",B39+1)</f>
        <v/>
      </c>
      <c r="C40" s="22" t="str">
        <f t="shared" si="0"/>
        <v/>
      </c>
      <c r="D40" s="23" t="s">
        <v>6</v>
      </c>
      <c r="E40" s="23" t="s">
        <v>6</v>
      </c>
      <c r="F40" s="24"/>
      <c r="G40" s="20" t="str">
        <f>IF(ISERROR(VLOOKUP(B40,祝日!$B$2:$D$75,3,0)),"",VLOOKUP(B40,祝日!$B$2:$D$75,3,0))</f>
        <v/>
      </c>
    </row>
    <row r="41" spans="2:7" ht="18" customHeight="1">
      <c r="B41" s="51" t="s">
        <v>61</v>
      </c>
      <c r="C41" s="52" t="s">
        <v>62</v>
      </c>
      <c r="D41" s="54">
        <v>2</v>
      </c>
      <c r="E41" s="56">
        <v>7</v>
      </c>
      <c r="F41" s="55">
        <f>IFERROR(D41/E41,"　－")</f>
        <v>0.2857142857142857</v>
      </c>
    </row>
    <row r="42" spans="2:7">
      <c r="B42" s="25"/>
      <c r="C42" s="52" t="s">
        <v>63</v>
      </c>
      <c r="D42" s="54">
        <v>2</v>
      </c>
      <c r="E42" s="56">
        <v>7</v>
      </c>
      <c r="F42" s="57">
        <f t="shared" ref="F42:F45" si="2">IFERROR(D42/E42,"　－")</f>
        <v>0.2857142857142857</v>
      </c>
    </row>
    <row r="43" spans="2:7">
      <c r="C43" s="52" t="s">
        <v>64</v>
      </c>
      <c r="D43" s="54">
        <v>2</v>
      </c>
      <c r="E43" s="56">
        <v>7</v>
      </c>
      <c r="F43" s="57">
        <f t="shared" si="2"/>
        <v>0.2857142857142857</v>
      </c>
    </row>
    <row r="44" spans="2:7">
      <c r="C44" s="52" t="s">
        <v>65</v>
      </c>
      <c r="D44" s="54">
        <v>2</v>
      </c>
      <c r="E44" s="56">
        <v>7</v>
      </c>
      <c r="F44" s="57">
        <f t="shared" si="2"/>
        <v>0.2857142857142857</v>
      </c>
    </row>
    <row r="45" spans="2:7">
      <c r="C45" s="52" t="s">
        <v>66</v>
      </c>
      <c r="D45" s="54">
        <v>0</v>
      </c>
      <c r="E45" s="56">
        <v>0</v>
      </c>
      <c r="F45" s="57" t="str">
        <f t="shared" si="2"/>
        <v>　－</v>
      </c>
    </row>
    <row r="46" spans="2:7">
      <c r="C46" s="93" t="s">
        <v>67</v>
      </c>
      <c r="D46" s="93"/>
      <c r="E46" s="93"/>
      <c r="F46" s="93"/>
    </row>
    <row r="47" spans="2:7">
      <c r="B47" s="50" t="s">
        <v>60</v>
      </c>
      <c r="C47" s="49"/>
      <c r="D47" s="49"/>
      <c r="E47" s="49"/>
      <c r="F47" s="49"/>
    </row>
    <row r="48" spans="2:7" ht="18" customHeight="1">
      <c r="B48" s="47" t="s">
        <v>24</v>
      </c>
      <c r="C48" s="25"/>
      <c r="D48" s="26">
        <f>COUNTIF(D10:D40,"休")</f>
        <v>9</v>
      </c>
      <c r="E48" s="26">
        <f>COUNTIF(E18:E47,"休")+COUNTIF(E18:E47,"雨休")</f>
        <v>0</v>
      </c>
      <c r="F48" s="48"/>
    </row>
    <row r="49" spans="2:5">
      <c r="B49" s="25" t="s">
        <v>25</v>
      </c>
      <c r="C49" s="25"/>
      <c r="D49" s="26">
        <f>DAY(EOMONTH(L14,0))-COUNTIF(D10:D40,"ー")-COUNTIF(D10:D40,"夏休")-COUNTIF(D10:D40,"年末年始休")-COUNTIF(D10:D40,"工場製作")-COUNTIF(D10:D40,"その他休")</f>
        <v>30</v>
      </c>
      <c r="E49" s="26">
        <f>DAY(EOMONTH(M14,0))-COUNTIF(E10:E40,"ー")-COUNTIF(E10:E40,"夏休")-COUNTIF(E10:E40,"年末年始休")-COUNTIF(E10:E40,"工場製作")-COUNTIF(E10:E40,"その他休")</f>
        <v>30</v>
      </c>
    </row>
    <row r="50" spans="2:5">
      <c r="B50" t="s">
        <v>26</v>
      </c>
      <c r="D50" s="27">
        <f>IFERROR(D48/D49,0)</f>
        <v>0.3</v>
      </c>
      <c r="E50" s="27">
        <f>IFERROR(E48/E49,0)</f>
        <v>0</v>
      </c>
    </row>
  </sheetData>
  <mergeCells count="1">
    <mergeCell ref="C46:F46"/>
  </mergeCells>
  <phoneticPr fontId="10"/>
  <conditionalFormatting sqref="B10:F40">
    <cfRule type="expression" dxfId="32" priority="1">
      <formula>$G10&lt;&gt;""</formula>
    </cfRule>
    <cfRule type="expression" dxfId="31" priority="2">
      <formula>$C10="日"</formula>
    </cfRule>
    <cfRule type="expression" dxfId="30" priority="3">
      <formula>$C10="土"</formula>
    </cfRule>
  </conditionalFormatting>
  <dataValidations count="1">
    <dataValidation type="list" allowBlank="1" showInputMessage="1" showErrorMessage="1" sqref="D10:E40" xr:uid="{EB7CA6E6-0094-4152-BF19-87FD742FAAD8}">
      <formula1>$K$5:$K$12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colBreaks count="1" manualBreakCount="1">
    <brk id="6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E3098-0975-48B4-8A07-4DF1A5F9A4DF}">
  <sheetPr>
    <tabColor rgb="FFFF0000"/>
    <pageSetUpPr fitToPage="1"/>
  </sheetPr>
  <dimension ref="B1:L50"/>
  <sheetViews>
    <sheetView showGridLines="0" view="pageBreakPreview" zoomScale="85" zoomScaleNormal="85" zoomScaleSheetLayoutView="85" workbookViewId="0">
      <selection activeCell="E36" sqref="E36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/>
      <c r="D1" s="7"/>
      <c r="E1" s="8"/>
      <c r="F1" s="8"/>
    </row>
    <row r="2" spans="2:12">
      <c r="C2" s="41"/>
      <c r="D2" s="41"/>
    </row>
    <row r="3" spans="2:12">
      <c r="C3" s="41"/>
      <c r="D3" s="41"/>
    </row>
    <row r="4" spans="2:12">
      <c r="B4" s="9" t="s">
        <v>59</v>
      </c>
      <c r="I4" t="s">
        <v>2</v>
      </c>
      <c r="K4" s="29" t="s">
        <v>3</v>
      </c>
    </row>
    <row r="5" spans="2:12" ht="11.25" customHeight="1" thickBot="1">
      <c r="K5" s="35"/>
    </row>
    <row r="6" spans="2:12" ht="19.5" thickTop="1">
      <c r="B6" t="s">
        <v>4</v>
      </c>
      <c r="C6" s="53" t="s">
        <v>68</v>
      </c>
      <c r="I6" s="42" t="s">
        <v>41</v>
      </c>
      <c r="J6" s="28">
        <v>2026</v>
      </c>
      <c r="K6" s="29" t="s">
        <v>6</v>
      </c>
      <c r="L6" s="30">
        <f>DATE(J6,J7,1)</f>
        <v>46143</v>
      </c>
    </row>
    <row r="7" spans="2:12" ht="19.5" thickBot="1">
      <c r="B7" t="s">
        <v>7</v>
      </c>
      <c r="C7" s="53" t="s">
        <v>77</v>
      </c>
      <c r="I7" s="31" t="s">
        <v>9</v>
      </c>
      <c r="J7" s="32">
        <v>5</v>
      </c>
      <c r="K7" s="29" t="s">
        <v>10</v>
      </c>
    </row>
    <row r="8" spans="2:12" ht="19.5" customHeight="1" thickTop="1">
      <c r="B8" t="s">
        <v>11</v>
      </c>
      <c r="C8" s="53" t="s">
        <v>78</v>
      </c>
      <c r="K8" s="29" t="s">
        <v>13</v>
      </c>
    </row>
    <row r="9" spans="2:12" ht="37.5">
      <c r="B9" s="10" t="s">
        <v>14</v>
      </c>
      <c r="C9" s="11" t="s">
        <v>15</v>
      </c>
      <c r="D9" s="12" t="s">
        <v>16</v>
      </c>
      <c r="E9" s="12" t="s">
        <v>17</v>
      </c>
      <c r="F9" s="13" t="s">
        <v>18</v>
      </c>
      <c r="G9" s="14" t="s">
        <v>19</v>
      </c>
      <c r="H9" s="15"/>
      <c r="J9" s="33"/>
      <c r="K9" s="29" t="s">
        <v>20</v>
      </c>
    </row>
    <row r="10" spans="2:12" ht="18" customHeight="1">
      <c r="B10" s="16">
        <f>DATE(J6,J7,1)</f>
        <v>46143</v>
      </c>
      <c r="C10" s="17" t="str">
        <f>TEXT(B10,"aaa")</f>
        <v>金</v>
      </c>
      <c r="D10" s="18" t="s">
        <v>10</v>
      </c>
      <c r="E10" s="18"/>
      <c r="F10" s="19"/>
      <c r="G10" s="20" t="str">
        <f>IF(ISERROR(VLOOKUP(B10,祝日!$B$2:$D$75,3,0)),"",VLOOKUP(B10,祝日!$B$2:$D$75,3,0))</f>
        <v/>
      </c>
      <c r="K10" s="29" t="s">
        <v>21</v>
      </c>
    </row>
    <row r="11" spans="2:12" ht="18.75" customHeight="1">
      <c r="B11" s="16">
        <f>B10+1</f>
        <v>46144</v>
      </c>
      <c r="C11" s="17" t="str">
        <f t="shared" ref="C11:C40" si="0">TEXT(B11,"aaa")</f>
        <v>土</v>
      </c>
      <c r="D11" s="18" t="s">
        <v>10</v>
      </c>
      <c r="E11" s="18"/>
      <c r="F11" s="19"/>
      <c r="G11" s="20" t="str">
        <f>IF(ISERROR(VLOOKUP(B11,祝日!$B$2:$D$75,3,0)),"",VLOOKUP(B11,祝日!$B$2:$D$75,3,0))</f>
        <v/>
      </c>
      <c r="I11" s="15"/>
      <c r="K11" s="29" t="s">
        <v>22</v>
      </c>
    </row>
    <row r="12" spans="2:12" ht="18.75" customHeight="1">
      <c r="B12" s="16">
        <f t="shared" ref="B12:B37" si="1">B11+1</f>
        <v>46145</v>
      </c>
      <c r="C12" s="17" t="str">
        <f t="shared" si="0"/>
        <v>日</v>
      </c>
      <c r="D12" s="18" t="s">
        <v>10</v>
      </c>
      <c r="E12" s="18"/>
      <c r="F12" s="19"/>
      <c r="G12" s="20" t="str">
        <f>IF(ISERROR(VLOOKUP(B12,祝日!$B$2:$D$75,3,0)),"",VLOOKUP(B12,祝日!$B$2:$D$75,3,0))</f>
        <v>憲法記念日</v>
      </c>
      <c r="K12" s="29" t="s">
        <v>23</v>
      </c>
    </row>
    <row r="13" spans="2:12" ht="18.75" customHeight="1">
      <c r="B13" s="16">
        <f t="shared" si="1"/>
        <v>46146</v>
      </c>
      <c r="C13" s="17" t="str">
        <f t="shared" si="0"/>
        <v>月</v>
      </c>
      <c r="D13" s="18" t="s">
        <v>10</v>
      </c>
      <c r="E13" s="18"/>
      <c r="F13" s="19"/>
      <c r="G13" s="20" t="str">
        <f>IF(ISERROR(VLOOKUP(B13,祝日!$B$2:$D$75,3,0)),"",VLOOKUP(B13,祝日!$B$2:$D$75,3,0))</f>
        <v>みどりの日</v>
      </c>
    </row>
    <row r="14" spans="2:12" ht="18.75" customHeight="1">
      <c r="B14" s="16">
        <f t="shared" si="1"/>
        <v>46147</v>
      </c>
      <c r="C14" s="17" t="str">
        <f t="shared" si="0"/>
        <v>火</v>
      </c>
      <c r="D14" s="18" t="s">
        <v>10</v>
      </c>
      <c r="E14" s="18"/>
      <c r="F14" s="19"/>
      <c r="G14" s="20" t="str">
        <f>IF(ISERROR(VLOOKUP(B14,祝日!$B$2:$D$75,3,0)),"",VLOOKUP(B14,祝日!$B$2:$D$75,3,0))</f>
        <v>こどもの日</v>
      </c>
    </row>
    <row r="15" spans="2:12" ht="18.75" customHeight="1">
      <c r="B15" s="16">
        <f t="shared" si="1"/>
        <v>46148</v>
      </c>
      <c r="C15" s="17" t="str">
        <f t="shared" si="0"/>
        <v>水</v>
      </c>
      <c r="D15" s="18" t="s">
        <v>10</v>
      </c>
      <c r="E15" s="18"/>
      <c r="F15" s="19"/>
      <c r="G15" s="20" t="str">
        <f>IF(ISERROR(VLOOKUP(B15,祝日!$B$2:$D$75,3,0)),"",VLOOKUP(B15,祝日!$B$2:$D$75,3,0))</f>
        <v>振替休日</v>
      </c>
    </row>
    <row r="16" spans="2:12" ht="18.75" customHeight="1">
      <c r="B16" s="16">
        <f t="shared" si="1"/>
        <v>46149</v>
      </c>
      <c r="C16" s="17" t="str">
        <f t="shared" si="0"/>
        <v>木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46150</v>
      </c>
      <c r="C17" s="17" t="str">
        <f t="shared" si="0"/>
        <v>金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46151</v>
      </c>
      <c r="C18" s="17" t="str">
        <f t="shared" si="0"/>
        <v>土</v>
      </c>
      <c r="D18" s="18" t="s">
        <v>10</v>
      </c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46152</v>
      </c>
      <c r="C19" s="17" t="str">
        <f t="shared" si="0"/>
        <v>日</v>
      </c>
      <c r="D19" s="18" t="s">
        <v>10</v>
      </c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46153</v>
      </c>
      <c r="C20" s="17" t="str">
        <f t="shared" si="0"/>
        <v>月</v>
      </c>
      <c r="D20" s="18"/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46154</v>
      </c>
      <c r="C21" s="17" t="str">
        <f t="shared" si="0"/>
        <v>火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46155</v>
      </c>
      <c r="C22" s="17" t="str">
        <f t="shared" si="0"/>
        <v>水</v>
      </c>
      <c r="D22" s="18"/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46156</v>
      </c>
      <c r="C23" s="17" t="str">
        <f t="shared" si="0"/>
        <v>木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46157</v>
      </c>
      <c r="C24" s="17" t="str">
        <f t="shared" si="0"/>
        <v>金</v>
      </c>
      <c r="D24" s="18"/>
      <c r="E24" s="18"/>
      <c r="F24" s="19"/>
      <c r="G24" s="20" t="str">
        <f>IF(ISERROR(VLOOKUP(B24,祝日!$B$2:$D$75,3,0)),"",VLOOKUP(B24,祝日!$B$2:$D$75,3,0))</f>
        <v/>
      </c>
    </row>
    <row r="25" spans="2:9" ht="18.75" customHeight="1">
      <c r="B25" s="16">
        <f t="shared" si="1"/>
        <v>46158</v>
      </c>
      <c r="C25" s="17" t="str">
        <f t="shared" si="0"/>
        <v>土</v>
      </c>
      <c r="D25" s="18" t="s">
        <v>10</v>
      </c>
      <c r="E25" s="18"/>
      <c r="F25" s="19"/>
      <c r="G25" s="20" t="str">
        <f>IF(ISERROR(VLOOKUP(B25,祝日!$B$2:$D$75,3,0)),"",VLOOKUP(B25,祝日!$B$2:$D$75,3,0))</f>
        <v/>
      </c>
      <c r="I25" s="34"/>
    </row>
    <row r="26" spans="2:9" ht="18.75" customHeight="1">
      <c r="B26" s="16">
        <f t="shared" si="1"/>
        <v>46159</v>
      </c>
      <c r="C26" s="17" t="str">
        <f t="shared" si="0"/>
        <v>日</v>
      </c>
      <c r="D26" s="18" t="s">
        <v>10</v>
      </c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46160</v>
      </c>
      <c r="C27" s="17" t="str">
        <f t="shared" si="0"/>
        <v>月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46161</v>
      </c>
      <c r="C28" s="17" t="str">
        <f t="shared" si="0"/>
        <v>火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46162</v>
      </c>
      <c r="C29" s="17" t="str">
        <f t="shared" si="0"/>
        <v>水</v>
      </c>
      <c r="D29" s="18"/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46163</v>
      </c>
      <c r="C30" s="17" t="str">
        <f t="shared" si="0"/>
        <v>木</v>
      </c>
      <c r="D30" s="18"/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46164</v>
      </c>
      <c r="C31" s="17" t="str">
        <f t="shared" si="0"/>
        <v>金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46165</v>
      </c>
      <c r="C32" s="17" t="str">
        <f t="shared" si="0"/>
        <v>土</v>
      </c>
      <c r="D32" s="18" t="s">
        <v>10</v>
      </c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46166</v>
      </c>
      <c r="C33" s="17" t="str">
        <f t="shared" si="0"/>
        <v>日</v>
      </c>
      <c r="D33" s="18" t="s">
        <v>10</v>
      </c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46167</v>
      </c>
      <c r="C34" s="17" t="str">
        <f t="shared" si="0"/>
        <v>月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46168</v>
      </c>
      <c r="C35" s="17" t="str">
        <f t="shared" si="0"/>
        <v>火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46169</v>
      </c>
      <c r="C36" s="17" t="str">
        <f t="shared" si="0"/>
        <v>水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46170</v>
      </c>
      <c r="C37" s="17" t="str">
        <f t="shared" si="0"/>
        <v>木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46171</v>
      </c>
      <c r="C38" s="17" t="str">
        <f t="shared" si="0"/>
        <v>金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46172</v>
      </c>
      <c r="C39" s="17" t="str">
        <f t="shared" si="0"/>
        <v>土</v>
      </c>
      <c r="D39" s="18" t="s">
        <v>10</v>
      </c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46173</v>
      </c>
      <c r="C40" s="22" t="str">
        <f t="shared" si="0"/>
        <v>日</v>
      </c>
      <c r="D40" s="23" t="s">
        <v>10</v>
      </c>
      <c r="E40" s="23"/>
      <c r="F40" s="24"/>
      <c r="G40" s="20" t="str">
        <f>IF(ISERROR(VLOOKUP(B40,祝日!$B$2:$D$75,3,0)),"",VLOOKUP(B40,祝日!$B$2:$D$75,3,0))</f>
        <v/>
      </c>
    </row>
    <row r="41" spans="2:7" ht="18" customHeight="1">
      <c r="B41" s="51" t="s">
        <v>61</v>
      </c>
      <c r="C41" s="52" t="s">
        <v>62</v>
      </c>
      <c r="D41" s="54">
        <v>4</v>
      </c>
      <c r="E41" s="56">
        <v>7</v>
      </c>
      <c r="F41" s="55">
        <f>IFERROR(D41/E41,"　－")</f>
        <v>0.5714285714285714</v>
      </c>
    </row>
    <row r="42" spans="2:7">
      <c r="B42" s="25"/>
      <c r="C42" s="52" t="s">
        <v>63</v>
      </c>
      <c r="D42" s="54">
        <v>5</v>
      </c>
      <c r="E42" s="56">
        <v>7</v>
      </c>
      <c r="F42" s="57">
        <f t="shared" ref="F42:F45" si="2">IFERROR(D42/E42,"　－")</f>
        <v>0.7142857142857143</v>
      </c>
    </row>
    <row r="43" spans="2:7">
      <c r="C43" s="52" t="s">
        <v>64</v>
      </c>
      <c r="D43" s="54">
        <v>2</v>
      </c>
      <c r="E43" s="56">
        <v>7</v>
      </c>
      <c r="F43" s="57">
        <f t="shared" si="2"/>
        <v>0.2857142857142857</v>
      </c>
    </row>
    <row r="44" spans="2:7">
      <c r="C44" s="52" t="s">
        <v>65</v>
      </c>
      <c r="D44" s="54">
        <v>2</v>
      </c>
      <c r="E44" s="56">
        <v>7</v>
      </c>
      <c r="F44" s="57">
        <f t="shared" si="2"/>
        <v>0.2857142857142857</v>
      </c>
    </row>
    <row r="45" spans="2:7">
      <c r="C45" s="52" t="s">
        <v>66</v>
      </c>
      <c r="D45" s="54">
        <v>0</v>
      </c>
      <c r="E45" s="56">
        <v>0</v>
      </c>
      <c r="F45" s="57" t="str">
        <f t="shared" si="2"/>
        <v>　－</v>
      </c>
    </row>
    <row r="46" spans="2:7">
      <c r="C46" s="93" t="s">
        <v>67</v>
      </c>
      <c r="D46" s="93"/>
      <c r="E46" s="93"/>
      <c r="F46" s="93"/>
    </row>
    <row r="47" spans="2:7">
      <c r="B47" s="50" t="s">
        <v>60</v>
      </c>
      <c r="C47" s="49"/>
      <c r="D47" s="49"/>
      <c r="E47" s="49"/>
      <c r="F47" s="49"/>
    </row>
    <row r="48" spans="2:7" ht="18" customHeight="1">
      <c r="B48" s="47" t="s">
        <v>24</v>
      </c>
      <c r="C48" s="25"/>
      <c r="D48" s="26">
        <f>COUNTIF(D10:D40,"休")</f>
        <v>14</v>
      </c>
      <c r="E48" s="26">
        <f>COUNTIF(E18:E47,"休")+COUNTIF(E18:E47,"雨休")</f>
        <v>0</v>
      </c>
      <c r="F48" s="48"/>
    </row>
    <row r="49" spans="2:5">
      <c r="B49" s="25" t="s">
        <v>25</v>
      </c>
      <c r="C49" s="25"/>
      <c r="D49" s="26">
        <f>DAY(EOMONTH(L14,0))-COUNTIF(D10:D40,"ー")-COUNTIF(D10:D40,"夏休")-COUNTIF(D10:D40,"年末年始休")-COUNTIF(D10:D40,"工場製作")-COUNTIF(D10:D40,"その他休")</f>
        <v>31</v>
      </c>
      <c r="E49" s="26">
        <f>DAY(EOMONTH(M14,0))-COUNTIF(E10:E40,"ー")-COUNTIF(E10:E40,"夏休")-COUNTIF(E10:E40,"年末年始休")-COUNTIF(E10:E40,"工場製作")-COUNTIF(E10:E40,"その他休")</f>
        <v>31</v>
      </c>
    </row>
    <row r="50" spans="2:5">
      <c r="B50" t="s">
        <v>26</v>
      </c>
      <c r="D50" s="27">
        <f>IFERROR(D48/D49,0)</f>
        <v>0.45161290322580644</v>
      </c>
      <c r="E50" s="27">
        <f>IFERROR(E48/E49,0)</f>
        <v>0</v>
      </c>
    </row>
  </sheetData>
  <mergeCells count="1">
    <mergeCell ref="C46:F46"/>
  </mergeCells>
  <phoneticPr fontId="10"/>
  <conditionalFormatting sqref="B10:F40">
    <cfRule type="expression" dxfId="29" priority="1">
      <formula>$G10&lt;&gt;""</formula>
    </cfRule>
    <cfRule type="expression" dxfId="28" priority="2">
      <formula>$C10="日"</formula>
    </cfRule>
    <cfRule type="expression" dxfId="27" priority="3">
      <formula>$C10="土"</formula>
    </cfRule>
  </conditionalFormatting>
  <dataValidations count="1">
    <dataValidation type="list" allowBlank="1" showInputMessage="1" showErrorMessage="1" sqref="D10:E40" xr:uid="{7183DFE6-4D5E-4D33-AC5C-720FD5B9638E}">
      <formula1>$K$5:$K$12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colBreaks count="1" manualBreakCount="1">
    <brk id="6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65BA-96CA-4502-B2E0-8975A1906665}">
  <sheetPr>
    <tabColor rgb="FFFF0000"/>
    <pageSetUpPr fitToPage="1"/>
  </sheetPr>
  <dimension ref="B1:L50"/>
  <sheetViews>
    <sheetView showGridLines="0" view="pageBreakPreview" zoomScale="85" zoomScaleNormal="85" zoomScaleSheetLayoutView="85" workbookViewId="0">
      <selection activeCell="E27" sqref="E27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/>
      <c r="D1" s="7"/>
      <c r="E1" s="8"/>
      <c r="F1" s="8"/>
    </row>
    <row r="2" spans="2:12">
      <c r="C2" s="41"/>
      <c r="D2" s="41"/>
    </row>
    <row r="3" spans="2:12">
      <c r="C3" s="41"/>
      <c r="D3" s="41"/>
    </row>
    <row r="4" spans="2:12">
      <c r="B4" s="9" t="s">
        <v>59</v>
      </c>
      <c r="I4" t="s">
        <v>2</v>
      </c>
      <c r="K4" s="29" t="s">
        <v>3</v>
      </c>
    </row>
    <row r="5" spans="2:12" ht="11.25" customHeight="1" thickBot="1">
      <c r="K5" s="35"/>
    </row>
    <row r="6" spans="2:12" ht="19.5" thickTop="1">
      <c r="B6" t="s">
        <v>4</v>
      </c>
      <c r="C6" s="53" t="s">
        <v>68</v>
      </c>
      <c r="I6" s="42" t="s">
        <v>41</v>
      </c>
      <c r="J6" s="28">
        <v>2026</v>
      </c>
      <c r="K6" s="29" t="s">
        <v>6</v>
      </c>
      <c r="L6" s="30">
        <f>DATE(J6,J7,1)</f>
        <v>46174</v>
      </c>
    </row>
    <row r="7" spans="2:12" ht="19.5" thickBot="1">
      <c r="B7" t="s">
        <v>7</v>
      </c>
      <c r="C7" s="53" t="s">
        <v>77</v>
      </c>
      <c r="I7" s="31" t="s">
        <v>9</v>
      </c>
      <c r="J7" s="32">
        <v>6</v>
      </c>
      <c r="K7" s="29" t="s">
        <v>10</v>
      </c>
    </row>
    <row r="8" spans="2:12" ht="19.5" customHeight="1" thickTop="1">
      <c r="B8" t="s">
        <v>11</v>
      </c>
      <c r="C8" s="53" t="s">
        <v>78</v>
      </c>
      <c r="K8" s="29" t="s">
        <v>13</v>
      </c>
    </row>
    <row r="9" spans="2:12" ht="37.5">
      <c r="B9" s="10" t="s">
        <v>14</v>
      </c>
      <c r="C9" s="11" t="s">
        <v>15</v>
      </c>
      <c r="D9" s="12" t="s">
        <v>16</v>
      </c>
      <c r="E9" s="12" t="s">
        <v>17</v>
      </c>
      <c r="F9" s="13" t="s">
        <v>18</v>
      </c>
      <c r="G9" s="14" t="s">
        <v>19</v>
      </c>
      <c r="H9" s="15"/>
      <c r="J9" s="33"/>
      <c r="K9" s="29" t="s">
        <v>20</v>
      </c>
    </row>
    <row r="10" spans="2:12" ht="18" customHeight="1">
      <c r="B10" s="16">
        <f>DATE(J6,J7,1)</f>
        <v>46174</v>
      </c>
      <c r="C10" s="17" t="str">
        <f>TEXT(B10,"aaa")</f>
        <v>月</v>
      </c>
      <c r="D10" s="18"/>
      <c r="E10" s="18"/>
      <c r="F10" s="19"/>
      <c r="G10" s="20" t="str">
        <f>IF(ISERROR(VLOOKUP(B10,祝日!$B$2:$D$75,3,0)),"",VLOOKUP(B10,祝日!$B$2:$D$75,3,0))</f>
        <v/>
      </c>
      <c r="K10" s="29" t="s">
        <v>21</v>
      </c>
    </row>
    <row r="11" spans="2:12" ht="18.75" customHeight="1">
      <c r="B11" s="16">
        <f>B10+1</f>
        <v>46175</v>
      </c>
      <c r="C11" s="17" t="str">
        <f t="shared" ref="C11:C40" si="0">TEXT(B11,"aaa")</f>
        <v>火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29" t="s">
        <v>22</v>
      </c>
    </row>
    <row r="12" spans="2:12" ht="18.75" customHeight="1">
      <c r="B12" s="16">
        <f t="shared" ref="B12:B37" si="1">B11+1</f>
        <v>46176</v>
      </c>
      <c r="C12" s="17" t="str">
        <f t="shared" si="0"/>
        <v>水</v>
      </c>
      <c r="D12" s="18"/>
      <c r="E12" s="18"/>
      <c r="F12" s="19"/>
      <c r="G12" s="20" t="str">
        <f>IF(ISERROR(VLOOKUP(B12,祝日!$B$2:$D$75,3,0)),"",VLOOKUP(B12,祝日!$B$2:$D$75,3,0))</f>
        <v/>
      </c>
      <c r="K12" s="29" t="s">
        <v>23</v>
      </c>
    </row>
    <row r="13" spans="2:12" ht="18.75" customHeight="1">
      <c r="B13" s="16">
        <f t="shared" si="1"/>
        <v>46177</v>
      </c>
      <c r="C13" s="17" t="str">
        <f t="shared" si="0"/>
        <v>木</v>
      </c>
      <c r="D13" s="18"/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46178</v>
      </c>
      <c r="C14" s="17" t="str">
        <f t="shared" si="0"/>
        <v>金</v>
      </c>
      <c r="D14" s="18"/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46179</v>
      </c>
      <c r="C15" s="17" t="str">
        <f t="shared" si="0"/>
        <v>土</v>
      </c>
      <c r="D15" s="18" t="s">
        <v>10</v>
      </c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46180</v>
      </c>
      <c r="C16" s="17" t="str">
        <f t="shared" si="0"/>
        <v>日</v>
      </c>
      <c r="D16" s="18" t="s">
        <v>10</v>
      </c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46181</v>
      </c>
      <c r="C17" s="17" t="str">
        <f t="shared" si="0"/>
        <v>月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46182</v>
      </c>
      <c r="C18" s="17" t="str">
        <f t="shared" si="0"/>
        <v>火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46183</v>
      </c>
      <c r="C19" s="17" t="str">
        <f t="shared" si="0"/>
        <v>水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46184</v>
      </c>
      <c r="C20" s="17" t="str">
        <f t="shared" si="0"/>
        <v>木</v>
      </c>
      <c r="D20" s="18"/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46185</v>
      </c>
      <c r="C21" s="17" t="str">
        <f t="shared" si="0"/>
        <v>金</v>
      </c>
      <c r="D21" s="18"/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46186</v>
      </c>
      <c r="C22" s="17" t="str">
        <f t="shared" si="0"/>
        <v>土</v>
      </c>
      <c r="D22" s="18" t="s">
        <v>10</v>
      </c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46187</v>
      </c>
      <c r="C23" s="17" t="str">
        <f t="shared" si="0"/>
        <v>日</v>
      </c>
      <c r="D23" s="18" t="s">
        <v>10</v>
      </c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46188</v>
      </c>
      <c r="C24" s="17" t="str">
        <f t="shared" si="0"/>
        <v>月</v>
      </c>
      <c r="D24" s="18"/>
      <c r="E24" s="18"/>
      <c r="F24" s="19"/>
      <c r="G24" s="20" t="str">
        <f>IF(ISERROR(VLOOKUP(B24,祝日!$B$2:$D$75,3,0)),"",VLOOKUP(B24,祝日!$B$2:$D$75,3,0))</f>
        <v/>
      </c>
    </row>
    <row r="25" spans="2:9" ht="18.75" customHeight="1">
      <c r="B25" s="16">
        <f t="shared" si="1"/>
        <v>46189</v>
      </c>
      <c r="C25" s="17" t="str">
        <f t="shared" si="0"/>
        <v>火</v>
      </c>
      <c r="D25" s="18"/>
      <c r="E25" s="18"/>
      <c r="F25" s="19"/>
      <c r="G25" s="20" t="str">
        <f>IF(ISERROR(VLOOKUP(B25,祝日!$B$2:$D$75,3,0)),"",VLOOKUP(B25,祝日!$B$2:$D$75,3,0))</f>
        <v/>
      </c>
      <c r="I25" s="34"/>
    </row>
    <row r="26" spans="2:9" ht="18.75" customHeight="1">
      <c r="B26" s="16">
        <f t="shared" si="1"/>
        <v>46190</v>
      </c>
      <c r="C26" s="17" t="str">
        <f t="shared" si="0"/>
        <v>水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46191</v>
      </c>
      <c r="C27" s="17" t="str">
        <f t="shared" si="0"/>
        <v>木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46192</v>
      </c>
      <c r="C28" s="17" t="str">
        <f t="shared" si="0"/>
        <v>金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46193</v>
      </c>
      <c r="C29" s="17" t="str">
        <f t="shared" si="0"/>
        <v>土</v>
      </c>
      <c r="D29" s="18" t="s">
        <v>10</v>
      </c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46194</v>
      </c>
      <c r="C30" s="17" t="str">
        <f t="shared" si="0"/>
        <v>日</v>
      </c>
      <c r="D30" s="18" t="s">
        <v>10</v>
      </c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46195</v>
      </c>
      <c r="C31" s="17" t="str">
        <f t="shared" si="0"/>
        <v>月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46196</v>
      </c>
      <c r="C32" s="17" t="str">
        <f t="shared" si="0"/>
        <v>火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46197</v>
      </c>
      <c r="C33" s="17" t="str">
        <f t="shared" si="0"/>
        <v>水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46198</v>
      </c>
      <c r="C34" s="17" t="str">
        <f t="shared" si="0"/>
        <v>木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46199</v>
      </c>
      <c r="C35" s="17" t="str">
        <f t="shared" si="0"/>
        <v>金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46200</v>
      </c>
      <c r="C36" s="17" t="str">
        <f t="shared" si="0"/>
        <v>土</v>
      </c>
      <c r="D36" s="18" t="s">
        <v>10</v>
      </c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46201</v>
      </c>
      <c r="C37" s="17" t="str">
        <f t="shared" si="0"/>
        <v>日</v>
      </c>
      <c r="D37" s="18" t="s">
        <v>10</v>
      </c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46202</v>
      </c>
      <c r="C38" s="17" t="str">
        <f t="shared" si="0"/>
        <v>月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46203</v>
      </c>
      <c r="C39" s="17" t="str">
        <f t="shared" si="0"/>
        <v>火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 t="str">
        <f>IF(OR(B39="",B39=EOMONTH($B$10,0)),"",B39+1)</f>
        <v/>
      </c>
      <c r="C40" s="22" t="str">
        <f t="shared" si="0"/>
        <v/>
      </c>
      <c r="D40" s="23" t="s">
        <v>6</v>
      </c>
      <c r="E40" s="23" t="s">
        <v>6</v>
      </c>
      <c r="F40" s="24"/>
      <c r="G40" s="20" t="str">
        <f>IF(ISERROR(VLOOKUP(B40,祝日!$B$2:$D$75,3,0)),"",VLOOKUP(B40,祝日!$B$2:$D$75,3,0))</f>
        <v/>
      </c>
    </row>
    <row r="41" spans="2:7" ht="18" customHeight="1">
      <c r="B41" s="51" t="s">
        <v>61</v>
      </c>
      <c r="C41" s="52" t="s">
        <v>62</v>
      </c>
      <c r="D41" s="54">
        <v>2</v>
      </c>
      <c r="E41" s="56">
        <v>7</v>
      </c>
      <c r="F41" s="55">
        <f>IFERROR(D41/E41,"　－")</f>
        <v>0.2857142857142857</v>
      </c>
    </row>
    <row r="42" spans="2:7">
      <c r="B42" s="25"/>
      <c r="C42" s="52" t="s">
        <v>63</v>
      </c>
      <c r="D42" s="54">
        <v>2</v>
      </c>
      <c r="E42" s="56">
        <v>7</v>
      </c>
      <c r="F42" s="57">
        <f t="shared" ref="F42:F45" si="2">IFERROR(D42/E42,"　－")</f>
        <v>0.2857142857142857</v>
      </c>
    </row>
    <row r="43" spans="2:7">
      <c r="C43" s="52" t="s">
        <v>64</v>
      </c>
      <c r="D43" s="54">
        <v>2</v>
      </c>
      <c r="E43" s="56">
        <v>7</v>
      </c>
      <c r="F43" s="57">
        <f t="shared" si="2"/>
        <v>0.2857142857142857</v>
      </c>
    </row>
    <row r="44" spans="2:7">
      <c r="C44" s="52" t="s">
        <v>65</v>
      </c>
      <c r="D44" s="54">
        <v>2</v>
      </c>
      <c r="E44" s="56">
        <v>7</v>
      </c>
      <c r="F44" s="57">
        <f t="shared" si="2"/>
        <v>0.2857142857142857</v>
      </c>
    </row>
    <row r="45" spans="2:7">
      <c r="C45" s="52" t="s">
        <v>66</v>
      </c>
      <c r="D45" s="54">
        <v>0</v>
      </c>
      <c r="E45" s="56">
        <v>0</v>
      </c>
      <c r="F45" s="57" t="str">
        <f t="shared" si="2"/>
        <v>　－</v>
      </c>
    </row>
    <row r="46" spans="2:7">
      <c r="C46" s="93" t="s">
        <v>67</v>
      </c>
      <c r="D46" s="93"/>
      <c r="E46" s="93"/>
      <c r="F46" s="93"/>
    </row>
    <row r="47" spans="2:7">
      <c r="B47" s="50" t="s">
        <v>60</v>
      </c>
      <c r="C47" s="49"/>
      <c r="D47" s="49"/>
      <c r="E47" s="49"/>
      <c r="F47" s="49"/>
    </row>
    <row r="48" spans="2:7" ht="18" customHeight="1">
      <c r="B48" s="47" t="s">
        <v>24</v>
      </c>
      <c r="C48" s="25"/>
      <c r="D48" s="26">
        <f>COUNTIF(D10:D40,"休")</f>
        <v>8</v>
      </c>
      <c r="E48" s="26">
        <f>COUNTIF(E18:E47,"休")+COUNTIF(E18:E47,"雨休")</f>
        <v>0</v>
      </c>
      <c r="F48" s="48"/>
    </row>
    <row r="49" spans="2:5">
      <c r="B49" s="25" t="s">
        <v>25</v>
      </c>
      <c r="C49" s="25"/>
      <c r="D49" s="26">
        <f>DAY(EOMONTH(L14,0))-COUNTIF(D10:D40,"ー")-COUNTIF(D10:D40,"夏休")-COUNTIF(D10:D40,"年末年始休")-COUNTIF(D10:D40,"工場製作")-COUNTIF(D10:D40,"その他休")</f>
        <v>30</v>
      </c>
      <c r="E49" s="26">
        <f>DAY(EOMONTH(M14,0))-COUNTIF(E10:E40,"ー")-COUNTIF(E10:E40,"夏休")-COUNTIF(E10:E40,"年末年始休")-COUNTIF(E10:E40,"工場製作")-COUNTIF(E10:E40,"その他休")</f>
        <v>30</v>
      </c>
    </row>
    <row r="50" spans="2:5">
      <c r="B50" t="s">
        <v>26</v>
      </c>
      <c r="D50" s="27">
        <f>IFERROR(D48/D49,0)</f>
        <v>0.26666666666666666</v>
      </c>
      <c r="E50" s="27">
        <f>IFERROR(E48/E49,0)</f>
        <v>0</v>
      </c>
    </row>
  </sheetData>
  <mergeCells count="1">
    <mergeCell ref="C46:F46"/>
  </mergeCells>
  <phoneticPr fontId="10"/>
  <conditionalFormatting sqref="B10:F40">
    <cfRule type="expression" dxfId="26" priority="1">
      <formula>$G10&lt;&gt;""</formula>
    </cfRule>
    <cfRule type="expression" dxfId="25" priority="2">
      <formula>$C10="日"</formula>
    </cfRule>
    <cfRule type="expression" dxfId="24" priority="3">
      <formula>$C10="土"</formula>
    </cfRule>
  </conditionalFormatting>
  <dataValidations count="1">
    <dataValidation type="list" allowBlank="1" showInputMessage="1" showErrorMessage="1" sqref="D10:E40" xr:uid="{E887C4A4-68A3-42A4-BCAD-A2AF260A80F6}">
      <formula1>$K$5:$K$12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colBreaks count="1" manualBreakCount="1">
    <brk id="6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F461-F611-4B68-8AB5-EC522DFD9529}">
  <sheetPr>
    <tabColor rgb="FFFF0000"/>
    <pageSetUpPr fitToPage="1"/>
  </sheetPr>
  <dimension ref="B1:L50"/>
  <sheetViews>
    <sheetView showGridLines="0" view="pageBreakPreview" zoomScale="85" zoomScaleNormal="85" zoomScaleSheetLayoutView="85" workbookViewId="0">
      <selection activeCell="E33" sqref="E33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/>
      <c r="D1" s="7"/>
      <c r="E1" s="8"/>
      <c r="F1" s="8"/>
    </row>
    <row r="2" spans="2:12">
      <c r="C2" s="41"/>
      <c r="D2" s="41"/>
    </row>
    <row r="3" spans="2:12">
      <c r="C3" s="41"/>
      <c r="D3" s="41"/>
    </row>
    <row r="4" spans="2:12">
      <c r="B4" s="9" t="s">
        <v>59</v>
      </c>
      <c r="I4" t="s">
        <v>2</v>
      </c>
      <c r="K4" s="29" t="s">
        <v>3</v>
      </c>
    </row>
    <row r="5" spans="2:12" ht="11.25" customHeight="1" thickBot="1">
      <c r="K5" s="35"/>
    </row>
    <row r="6" spans="2:12" ht="19.5" thickTop="1">
      <c r="B6" t="s">
        <v>4</v>
      </c>
      <c r="C6" s="53" t="s">
        <v>68</v>
      </c>
      <c r="I6" s="42" t="s">
        <v>41</v>
      </c>
      <c r="J6" s="28">
        <v>2026</v>
      </c>
      <c r="K6" s="29" t="s">
        <v>6</v>
      </c>
      <c r="L6" s="30">
        <f>DATE(J6,J7,1)</f>
        <v>46204</v>
      </c>
    </row>
    <row r="7" spans="2:12" ht="19.5" thickBot="1">
      <c r="B7" t="s">
        <v>7</v>
      </c>
      <c r="C7" s="53" t="s">
        <v>77</v>
      </c>
      <c r="I7" s="31" t="s">
        <v>9</v>
      </c>
      <c r="J7" s="32">
        <v>7</v>
      </c>
      <c r="K7" s="29" t="s">
        <v>10</v>
      </c>
    </row>
    <row r="8" spans="2:12" ht="19.5" customHeight="1" thickTop="1">
      <c r="B8" t="s">
        <v>11</v>
      </c>
      <c r="C8" s="53" t="s">
        <v>78</v>
      </c>
      <c r="K8" s="29" t="s">
        <v>13</v>
      </c>
    </row>
    <row r="9" spans="2:12" ht="37.5">
      <c r="B9" s="10" t="s">
        <v>14</v>
      </c>
      <c r="C9" s="11" t="s">
        <v>15</v>
      </c>
      <c r="D9" s="12" t="s">
        <v>16</v>
      </c>
      <c r="E9" s="12" t="s">
        <v>17</v>
      </c>
      <c r="F9" s="13" t="s">
        <v>18</v>
      </c>
      <c r="G9" s="14" t="s">
        <v>19</v>
      </c>
      <c r="H9" s="15"/>
      <c r="J9" s="33"/>
      <c r="K9" s="29" t="s">
        <v>20</v>
      </c>
    </row>
    <row r="10" spans="2:12" ht="18" customHeight="1">
      <c r="B10" s="16">
        <f>DATE(J6,J7,1)</f>
        <v>46204</v>
      </c>
      <c r="C10" s="17" t="str">
        <f>TEXT(B10,"aaa")</f>
        <v>水</v>
      </c>
      <c r="D10" s="18"/>
      <c r="E10" s="18"/>
      <c r="F10" s="19"/>
      <c r="G10" s="20" t="str">
        <f>IF(ISERROR(VLOOKUP(B10,祝日!$B$2:$D$75,3,0)),"",VLOOKUP(B10,祝日!$B$2:$D$75,3,0))</f>
        <v/>
      </c>
      <c r="K10" s="29" t="s">
        <v>21</v>
      </c>
    </row>
    <row r="11" spans="2:12" ht="18.75" customHeight="1">
      <c r="B11" s="16">
        <f>B10+1</f>
        <v>46205</v>
      </c>
      <c r="C11" s="17" t="str">
        <f t="shared" ref="C11:C40" si="0">TEXT(B11,"aaa")</f>
        <v>木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29" t="s">
        <v>22</v>
      </c>
    </row>
    <row r="12" spans="2:12" ht="18.75" customHeight="1">
      <c r="B12" s="16">
        <f t="shared" ref="B12:B37" si="1">B11+1</f>
        <v>46206</v>
      </c>
      <c r="C12" s="17" t="str">
        <f t="shared" si="0"/>
        <v>金</v>
      </c>
      <c r="D12" s="18"/>
      <c r="E12" s="18"/>
      <c r="F12" s="19"/>
      <c r="G12" s="20" t="str">
        <f>IF(ISERROR(VLOOKUP(B12,祝日!$B$2:$D$75,3,0)),"",VLOOKUP(B12,祝日!$B$2:$D$75,3,0))</f>
        <v/>
      </c>
      <c r="K12" s="29" t="s">
        <v>23</v>
      </c>
    </row>
    <row r="13" spans="2:12" ht="18.75" customHeight="1">
      <c r="B13" s="16">
        <f t="shared" si="1"/>
        <v>46207</v>
      </c>
      <c r="C13" s="17" t="str">
        <f t="shared" si="0"/>
        <v>土</v>
      </c>
      <c r="D13" s="18" t="s">
        <v>10</v>
      </c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46208</v>
      </c>
      <c r="C14" s="17" t="str">
        <f t="shared" si="0"/>
        <v>日</v>
      </c>
      <c r="D14" s="18" t="s">
        <v>10</v>
      </c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46209</v>
      </c>
      <c r="C15" s="17" t="str">
        <f t="shared" si="0"/>
        <v>月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46210</v>
      </c>
      <c r="C16" s="17" t="str">
        <f t="shared" si="0"/>
        <v>火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46211</v>
      </c>
      <c r="C17" s="17" t="str">
        <f t="shared" si="0"/>
        <v>水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46212</v>
      </c>
      <c r="C18" s="17" t="str">
        <f t="shared" si="0"/>
        <v>木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46213</v>
      </c>
      <c r="C19" s="17" t="str">
        <f t="shared" si="0"/>
        <v>金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46214</v>
      </c>
      <c r="C20" s="17" t="str">
        <f t="shared" si="0"/>
        <v>土</v>
      </c>
      <c r="D20" s="18" t="s">
        <v>10</v>
      </c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46215</v>
      </c>
      <c r="C21" s="17" t="str">
        <f t="shared" si="0"/>
        <v>日</v>
      </c>
      <c r="D21" s="18" t="s">
        <v>10</v>
      </c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46216</v>
      </c>
      <c r="C22" s="17" t="str">
        <f t="shared" si="0"/>
        <v>月</v>
      </c>
      <c r="D22" s="18"/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46217</v>
      </c>
      <c r="C23" s="17" t="str">
        <f t="shared" si="0"/>
        <v>火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46218</v>
      </c>
      <c r="C24" s="17" t="str">
        <f t="shared" si="0"/>
        <v>水</v>
      </c>
      <c r="D24" s="18"/>
      <c r="E24" s="18"/>
      <c r="F24" s="19"/>
      <c r="G24" s="20" t="str">
        <f>IF(ISERROR(VLOOKUP(B24,祝日!$B$2:$D$75,3,0)),"",VLOOKUP(B24,祝日!$B$2:$D$75,3,0))</f>
        <v/>
      </c>
    </row>
    <row r="25" spans="2:9" ht="18.75" customHeight="1">
      <c r="B25" s="16">
        <f t="shared" si="1"/>
        <v>46219</v>
      </c>
      <c r="C25" s="17" t="str">
        <f t="shared" si="0"/>
        <v>木</v>
      </c>
      <c r="D25" s="18"/>
      <c r="E25" s="18"/>
      <c r="F25" s="19"/>
      <c r="G25" s="20" t="str">
        <f>IF(ISERROR(VLOOKUP(B25,祝日!$B$2:$D$75,3,0)),"",VLOOKUP(B25,祝日!$B$2:$D$75,3,0))</f>
        <v/>
      </c>
      <c r="I25" s="34"/>
    </row>
    <row r="26" spans="2:9" ht="18.75" customHeight="1">
      <c r="B26" s="16">
        <f t="shared" si="1"/>
        <v>46220</v>
      </c>
      <c r="C26" s="17" t="str">
        <f t="shared" si="0"/>
        <v>金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46221</v>
      </c>
      <c r="C27" s="17" t="str">
        <f t="shared" si="0"/>
        <v>土</v>
      </c>
      <c r="D27" s="18" t="s">
        <v>10</v>
      </c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46222</v>
      </c>
      <c r="C28" s="17" t="str">
        <f t="shared" si="0"/>
        <v>日</v>
      </c>
      <c r="D28" s="18" t="s">
        <v>10</v>
      </c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46223</v>
      </c>
      <c r="C29" s="17" t="str">
        <f t="shared" si="0"/>
        <v>月</v>
      </c>
      <c r="D29" s="18" t="s">
        <v>10</v>
      </c>
      <c r="E29" s="18"/>
      <c r="F29" s="19"/>
      <c r="G29" s="20" t="str">
        <f>IF(ISERROR(VLOOKUP(B29,祝日!$B$2:$D$75,3,0)),"",VLOOKUP(B29,祝日!$B$2:$D$75,3,0))</f>
        <v>海の日</v>
      </c>
    </row>
    <row r="30" spans="2:9" ht="18.75" customHeight="1">
      <c r="B30" s="16">
        <f t="shared" si="1"/>
        <v>46224</v>
      </c>
      <c r="C30" s="17" t="str">
        <f t="shared" si="0"/>
        <v>火</v>
      </c>
      <c r="D30" s="18"/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46225</v>
      </c>
      <c r="C31" s="17" t="str">
        <f t="shared" si="0"/>
        <v>水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46226</v>
      </c>
      <c r="C32" s="17" t="str">
        <f t="shared" si="0"/>
        <v>木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46227</v>
      </c>
      <c r="C33" s="17" t="str">
        <f t="shared" si="0"/>
        <v>金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46228</v>
      </c>
      <c r="C34" s="17" t="str">
        <f t="shared" si="0"/>
        <v>土</v>
      </c>
      <c r="D34" s="18" t="s">
        <v>10</v>
      </c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46229</v>
      </c>
      <c r="C35" s="17" t="str">
        <f t="shared" si="0"/>
        <v>日</v>
      </c>
      <c r="D35" s="18" t="s">
        <v>10</v>
      </c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46230</v>
      </c>
      <c r="C36" s="17" t="str">
        <f t="shared" si="0"/>
        <v>月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46231</v>
      </c>
      <c r="C37" s="17" t="str">
        <f t="shared" si="0"/>
        <v>火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46232</v>
      </c>
      <c r="C38" s="17" t="str">
        <f t="shared" si="0"/>
        <v>水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46233</v>
      </c>
      <c r="C39" s="17" t="str">
        <f t="shared" si="0"/>
        <v>木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46234</v>
      </c>
      <c r="C40" s="22" t="str">
        <f t="shared" si="0"/>
        <v>金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 ht="18" customHeight="1">
      <c r="B41" s="51" t="s">
        <v>61</v>
      </c>
      <c r="C41" s="52" t="s">
        <v>62</v>
      </c>
      <c r="D41" s="54">
        <v>2</v>
      </c>
      <c r="E41" s="56">
        <v>7</v>
      </c>
      <c r="F41" s="55">
        <f>IFERROR(D41/E41,"　－")</f>
        <v>0.2857142857142857</v>
      </c>
    </row>
    <row r="42" spans="2:7">
      <c r="B42" s="25"/>
      <c r="C42" s="52" t="s">
        <v>63</v>
      </c>
      <c r="D42" s="54">
        <v>2</v>
      </c>
      <c r="E42" s="56">
        <v>7</v>
      </c>
      <c r="F42" s="57">
        <f t="shared" ref="F42:F45" si="2">IFERROR(D42/E42,"　－")</f>
        <v>0.2857142857142857</v>
      </c>
    </row>
    <row r="43" spans="2:7">
      <c r="C43" s="52" t="s">
        <v>64</v>
      </c>
      <c r="D43" s="54">
        <v>2</v>
      </c>
      <c r="E43" s="56">
        <v>7</v>
      </c>
      <c r="F43" s="57">
        <f t="shared" si="2"/>
        <v>0.2857142857142857</v>
      </c>
    </row>
    <row r="44" spans="2:7">
      <c r="C44" s="52" t="s">
        <v>65</v>
      </c>
      <c r="D44" s="54">
        <v>3</v>
      </c>
      <c r="E44" s="56">
        <v>7</v>
      </c>
      <c r="F44" s="57">
        <f t="shared" si="2"/>
        <v>0.42857142857142855</v>
      </c>
    </row>
    <row r="45" spans="2:7">
      <c r="C45" s="52" t="s">
        <v>66</v>
      </c>
      <c r="D45" s="54">
        <v>0</v>
      </c>
      <c r="E45" s="56">
        <v>0</v>
      </c>
      <c r="F45" s="57" t="str">
        <f t="shared" si="2"/>
        <v>　－</v>
      </c>
    </row>
    <row r="46" spans="2:7">
      <c r="C46" s="93" t="s">
        <v>67</v>
      </c>
      <c r="D46" s="93"/>
      <c r="E46" s="93"/>
      <c r="F46" s="93"/>
    </row>
    <row r="47" spans="2:7">
      <c r="B47" s="50" t="s">
        <v>60</v>
      </c>
      <c r="C47" s="49"/>
      <c r="D47" s="49"/>
      <c r="E47" s="49"/>
      <c r="F47" s="49"/>
    </row>
    <row r="48" spans="2:7" ht="18" customHeight="1">
      <c r="B48" s="47" t="s">
        <v>24</v>
      </c>
      <c r="C48" s="25"/>
      <c r="D48" s="26">
        <f>COUNTIF(D10:D40,"休")</f>
        <v>9</v>
      </c>
      <c r="E48" s="26">
        <f>COUNTIF(E18:E47,"休")+COUNTIF(E18:E47,"雨休")</f>
        <v>0</v>
      </c>
      <c r="F48" s="48"/>
    </row>
    <row r="49" spans="2:5">
      <c r="B49" s="25" t="s">
        <v>25</v>
      </c>
      <c r="C49" s="25"/>
      <c r="D49" s="26">
        <f>DAY(EOMONTH(L14,0))-COUNTIF(D10:D40,"ー")-COUNTIF(D10:D40,"夏休")-COUNTIF(D10:D40,"年末年始休")-COUNTIF(D10:D40,"工場製作")-COUNTIF(D10:D40,"その他休")</f>
        <v>31</v>
      </c>
      <c r="E49" s="26">
        <f>DAY(EOMONTH(M14,0))-COUNTIF(E10:E40,"ー")-COUNTIF(E10:E40,"夏休")-COUNTIF(E10:E40,"年末年始休")-COUNTIF(E10:E40,"工場製作")-COUNTIF(E10:E40,"その他休")</f>
        <v>31</v>
      </c>
    </row>
    <row r="50" spans="2:5">
      <c r="B50" t="s">
        <v>26</v>
      </c>
      <c r="D50" s="27">
        <f>IFERROR(D48/D49,0)</f>
        <v>0.29032258064516131</v>
      </c>
      <c r="E50" s="27">
        <f>IFERROR(E48/E49,0)</f>
        <v>0</v>
      </c>
    </row>
  </sheetData>
  <mergeCells count="1">
    <mergeCell ref="C46:F46"/>
  </mergeCells>
  <phoneticPr fontId="10"/>
  <conditionalFormatting sqref="B10:F40">
    <cfRule type="expression" dxfId="23" priority="1">
      <formula>$G10&lt;&gt;""</formula>
    </cfRule>
    <cfRule type="expression" dxfId="22" priority="2">
      <formula>$C10="日"</formula>
    </cfRule>
    <cfRule type="expression" dxfId="21" priority="3">
      <formula>$C10="土"</formula>
    </cfRule>
  </conditionalFormatting>
  <dataValidations count="1">
    <dataValidation type="list" allowBlank="1" showInputMessage="1" showErrorMessage="1" sqref="D10:E40" xr:uid="{4402C1C0-4D24-4013-9D2D-35BC4878D513}">
      <formula1>$K$5:$K$12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colBreaks count="1" manualBreakCount="1">
    <brk id="6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658C-9E6E-4269-942C-63E2196F268A}">
  <sheetPr>
    <tabColor rgb="FFFF0000"/>
    <pageSetUpPr fitToPage="1"/>
  </sheetPr>
  <dimension ref="B1:L50"/>
  <sheetViews>
    <sheetView showGridLines="0" view="pageBreakPreview" zoomScale="85" zoomScaleNormal="85" zoomScaleSheetLayoutView="85" workbookViewId="0">
      <selection activeCell="E29" sqref="E29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/>
      <c r="D1" s="7"/>
      <c r="E1" s="8"/>
      <c r="F1" s="8"/>
    </row>
    <row r="2" spans="2:12">
      <c r="C2" s="41"/>
      <c r="D2" s="41"/>
    </row>
    <row r="3" spans="2:12">
      <c r="C3" s="41"/>
      <c r="D3" s="41"/>
    </row>
    <row r="4" spans="2:12">
      <c r="B4" s="9" t="s">
        <v>59</v>
      </c>
      <c r="I4" t="s">
        <v>2</v>
      </c>
      <c r="K4" s="29" t="s">
        <v>3</v>
      </c>
    </row>
    <row r="5" spans="2:12" ht="11.25" customHeight="1" thickBot="1">
      <c r="K5" s="35"/>
    </row>
    <row r="6" spans="2:12" ht="19.5" thickTop="1">
      <c r="B6" t="s">
        <v>4</v>
      </c>
      <c r="C6" s="53" t="s">
        <v>68</v>
      </c>
      <c r="I6" s="42" t="s">
        <v>41</v>
      </c>
      <c r="J6" s="28">
        <v>2026</v>
      </c>
      <c r="K6" s="29" t="s">
        <v>6</v>
      </c>
      <c r="L6" s="30">
        <f>DATE(J6,J7,1)</f>
        <v>46235</v>
      </c>
    </row>
    <row r="7" spans="2:12" ht="19.5" thickBot="1">
      <c r="B7" t="s">
        <v>7</v>
      </c>
      <c r="C7" s="53" t="s">
        <v>77</v>
      </c>
      <c r="I7" s="31" t="s">
        <v>9</v>
      </c>
      <c r="J7" s="32">
        <v>8</v>
      </c>
      <c r="K7" s="29" t="s">
        <v>10</v>
      </c>
    </row>
    <row r="8" spans="2:12" ht="19.5" customHeight="1" thickTop="1">
      <c r="B8" t="s">
        <v>11</v>
      </c>
      <c r="C8" s="53" t="s">
        <v>78</v>
      </c>
      <c r="K8" s="29" t="s">
        <v>13</v>
      </c>
    </row>
    <row r="9" spans="2:12" ht="37.5">
      <c r="B9" s="10" t="s">
        <v>14</v>
      </c>
      <c r="C9" s="11" t="s">
        <v>15</v>
      </c>
      <c r="D9" s="12" t="s">
        <v>16</v>
      </c>
      <c r="E9" s="12" t="s">
        <v>17</v>
      </c>
      <c r="F9" s="13" t="s">
        <v>18</v>
      </c>
      <c r="G9" s="14" t="s">
        <v>19</v>
      </c>
      <c r="H9" s="15"/>
      <c r="J9" s="33"/>
      <c r="K9" s="29" t="s">
        <v>20</v>
      </c>
    </row>
    <row r="10" spans="2:12" ht="18" customHeight="1">
      <c r="B10" s="16">
        <f>DATE(J6,J7,1)</f>
        <v>46235</v>
      </c>
      <c r="C10" s="17" t="str">
        <f>TEXT(B10,"aaa")</f>
        <v>土</v>
      </c>
      <c r="D10" s="18" t="s">
        <v>10</v>
      </c>
      <c r="E10" s="18"/>
      <c r="F10" s="19"/>
      <c r="G10" s="20" t="str">
        <f>IF(ISERROR(VLOOKUP(B10,祝日!$B$2:$D$75,3,0)),"",VLOOKUP(B10,祝日!$B$2:$D$75,3,0))</f>
        <v/>
      </c>
      <c r="K10" s="29" t="s">
        <v>21</v>
      </c>
    </row>
    <row r="11" spans="2:12" ht="18.75" customHeight="1">
      <c r="B11" s="16">
        <f>B10+1</f>
        <v>46236</v>
      </c>
      <c r="C11" s="17" t="str">
        <f t="shared" ref="C11:C40" si="0">TEXT(B11,"aaa")</f>
        <v>日</v>
      </c>
      <c r="D11" s="18" t="s">
        <v>10</v>
      </c>
      <c r="E11" s="18"/>
      <c r="F11" s="19"/>
      <c r="G11" s="20" t="str">
        <f>IF(ISERROR(VLOOKUP(B11,祝日!$B$2:$D$75,3,0)),"",VLOOKUP(B11,祝日!$B$2:$D$75,3,0))</f>
        <v/>
      </c>
      <c r="I11" s="15"/>
      <c r="K11" s="29" t="s">
        <v>22</v>
      </c>
    </row>
    <row r="12" spans="2:12" ht="18.75" customHeight="1">
      <c r="B12" s="16">
        <f t="shared" ref="B12:B37" si="1">B11+1</f>
        <v>46237</v>
      </c>
      <c r="C12" s="17" t="str">
        <f t="shared" si="0"/>
        <v>月</v>
      </c>
      <c r="D12" s="18"/>
      <c r="E12" s="18"/>
      <c r="F12" s="19"/>
      <c r="G12" s="20" t="str">
        <f>IF(ISERROR(VLOOKUP(B12,祝日!$B$2:$D$75,3,0)),"",VLOOKUP(B12,祝日!$B$2:$D$75,3,0))</f>
        <v/>
      </c>
      <c r="K12" s="29" t="s">
        <v>23</v>
      </c>
    </row>
    <row r="13" spans="2:12" ht="18.75" customHeight="1">
      <c r="B13" s="16">
        <f t="shared" si="1"/>
        <v>46238</v>
      </c>
      <c r="C13" s="17" t="str">
        <f t="shared" si="0"/>
        <v>火</v>
      </c>
      <c r="D13" s="18"/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46239</v>
      </c>
      <c r="C14" s="17" t="str">
        <f t="shared" si="0"/>
        <v>水</v>
      </c>
      <c r="D14" s="18"/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46240</v>
      </c>
      <c r="C15" s="17" t="str">
        <f t="shared" si="0"/>
        <v>木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46241</v>
      </c>
      <c r="C16" s="17" t="str">
        <f t="shared" si="0"/>
        <v>金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46242</v>
      </c>
      <c r="C17" s="17" t="str">
        <f t="shared" si="0"/>
        <v>土</v>
      </c>
      <c r="D17" s="18" t="s">
        <v>10</v>
      </c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46243</v>
      </c>
      <c r="C18" s="17" t="str">
        <f t="shared" si="0"/>
        <v>日</v>
      </c>
      <c r="D18" s="18" t="s">
        <v>10</v>
      </c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46244</v>
      </c>
      <c r="C19" s="17" t="str">
        <f t="shared" si="0"/>
        <v>月</v>
      </c>
      <c r="D19" s="18" t="s">
        <v>10</v>
      </c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46245</v>
      </c>
      <c r="C20" s="17" t="str">
        <f t="shared" si="0"/>
        <v>火</v>
      </c>
      <c r="D20" s="18" t="s">
        <v>10</v>
      </c>
      <c r="E20" s="18"/>
      <c r="F20" s="19"/>
      <c r="G20" s="20" t="str">
        <f>IF(ISERROR(VLOOKUP(B20,祝日!$B$2:$D$75,3,0)),"",VLOOKUP(B20,祝日!$B$2:$D$75,3,0))</f>
        <v>山の日</v>
      </c>
    </row>
    <row r="21" spans="2:9" ht="18.75" customHeight="1">
      <c r="B21" s="16">
        <f t="shared" si="1"/>
        <v>46246</v>
      </c>
      <c r="C21" s="17" t="str">
        <f t="shared" si="0"/>
        <v>水</v>
      </c>
      <c r="D21" s="18" t="s">
        <v>13</v>
      </c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46247</v>
      </c>
      <c r="C22" s="17" t="str">
        <f t="shared" si="0"/>
        <v>木</v>
      </c>
      <c r="D22" s="18" t="s">
        <v>13</v>
      </c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46248</v>
      </c>
      <c r="C23" s="17" t="str">
        <f t="shared" si="0"/>
        <v>金</v>
      </c>
      <c r="D23" s="18" t="s">
        <v>13</v>
      </c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46249</v>
      </c>
      <c r="C24" s="17" t="str">
        <f t="shared" si="0"/>
        <v>土</v>
      </c>
      <c r="D24" s="18" t="s">
        <v>10</v>
      </c>
      <c r="E24" s="18"/>
      <c r="F24" s="19"/>
      <c r="G24" s="20" t="str">
        <f>IF(ISERROR(VLOOKUP(B24,祝日!$B$2:$D$75,3,0)),"",VLOOKUP(B24,祝日!$B$2:$D$75,3,0))</f>
        <v/>
      </c>
    </row>
    <row r="25" spans="2:9" ht="18.75" customHeight="1">
      <c r="B25" s="16">
        <f t="shared" si="1"/>
        <v>46250</v>
      </c>
      <c r="C25" s="17" t="str">
        <f t="shared" si="0"/>
        <v>日</v>
      </c>
      <c r="D25" s="18" t="s">
        <v>10</v>
      </c>
      <c r="E25" s="18"/>
      <c r="F25" s="19"/>
      <c r="G25" s="20" t="str">
        <f>IF(ISERROR(VLOOKUP(B25,祝日!$B$2:$D$75,3,0)),"",VLOOKUP(B25,祝日!$B$2:$D$75,3,0))</f>
        <v/>
      </c>
      <c r="I25" s="34"/>
    </row>
    <row r="26" spans="2:9" ht="18.75" customHeight="1">
      <c r="B26" s="16">
        <f t="shared" si="1"/>
        <v>46251</v>
      </c>
      <c r="C26" s="17" t="str">
        <f t="shared" si="0"/>
        <v>月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46252</v>
      </c>
      <c r="C27" s="17" t="str">
        <f t="shared" si="0"/>
        <v>火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46253</v>
      </c>
      <c r="C28" s="17" t="str">
        <f t="shared" si="0"/>
        <v>水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46254</v>
      </c>
      <c r="C29" s="17" t="str">
        <f t="shared" si="0"/>
        <v>木</v>
      </c>
      <c r="D29" s="18"/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46255</v>
      </c>
      <c r="C30" s="17" t="str">
        <f t="shared" si="0"/>
        <v>金</v>
      </c>
      <c r="D30" s="18"/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46256</v>
      </c>
      <c r="C31" s="17" t="str">
        <f t="shared" si="0"/>
        <v>土</v>
      </c>
      <c r="D31" s="18" t="s">
        <v>10</v>
      </c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46257</v>
      </c>
      <c r="C32" s="17" t="str">
        <f t="shared" si="0"/>
        <v>日</v>
      </c>
      <c r="D32" s="18" t="s">
        <v>10</v>
      </c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46258</v>
      </c>
      <c r="C33" s="17" t="str">
        <f t="shared" si="0"/>
        <v>月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46259</v>
      </c>
      <c r="C34" s="17" t="str">
        <f t="shared" si="0"/>
        <v>火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46260</v>
      </c>
      <c r="C35" s="17" t="str">
        <f t="shared" si="0"/>
        <v>水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46261</v>
      </c>
      <c r="C36" s="17" t="str">
        <f t="shared" si="0"/>
        <v>木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46262</v>
      </c>
      <c r="C37" s="17" t="str">
        <f t="shared" si="0"/>
        <v>金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46263</v>
      </c>
      <c r="C38" s="17" t="str">
        <f t="shared" si="0"/>
        <v>土</v>
      </c>
      <c r="D38" s="18" t="s">
        <v>10</v>
      </c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46264</v>
      </c>
      <c r="C39" s="17" t="str">
        <f t="shared" si="0"/>
        <v>日</v>
      </c>
      <c r="D39" s="18" t="s">
        <v>10</v>
      </c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46265</v>
      </c>
      <c r="C40" s="22" t="str">
        <f t="shared" si="0"/>
        <v>月</v>
      </c>
      <c r="D40" s="23"/>
      <c r="E40" s="23"/>
      <c r="F40" s="24"/>
      <c r="G40" s="20" t="str">
        <f>IF(ISERROR(VLOOKUP(B40,祝日!$B$2:$D$75,3,0)),"",VLOOKUP(B40,祝日!$B$2:$D$75,3,0))</f>
        <v/>
      </c>
    </row>
    <row r="41" spans="2:7" ht="18" customHeight="1">
      <c r="B41" s="51" t="s">
        <v>61</v>
      </c>
      <c r="C41" s="52" t="s">
        <v>62</v>
      </c>
      <c r="D41" s="54">
        <v>2</v>
      </c>
      <c r="E41" s="56">
        <v>7</v>
      </c>
      <c r="F41" s="55">
        <f>IFERROR(D41/E41,"　－")</f>
        <v>0.2857142857142857</v>
      </c>
    </row>
    <row r="42" spans="2:7">
      <c r="B42" s="25"/>
      <c r="C42" s="52" t="s">
        <v>63</v>
      </c>
      <c r="D42" s="54">
        <v>2</v>
      </c>
      <c r="E42" s="56">
        <v>7</v>
      </c>
      <c r="F42" s="57">
        <f t="shared" ref="F42:F45" si="2">IFERROR(D42/E42,"　－")</f>
        <v>0.2857142857142857</v>
      </c>
    </row>
    <row r="43" spans="2:7">
      <c r="C43" s="52" t="s">
        <v>64</v>
      </c>
      <c r="D43" s="54">
        <v>4</v>
      </c>
      <c r="E43" s="56">
        <v>4</v>
      </c>
      <c r="F43" s="57">
        <f t="shared" si="2"/>
        <v>1</v>
      </c>
    </row>
    <row r="44" spans="2:7">
      <c r="C44" s="52" t="s">
        <v>65</v>
      </c>
      <c r="D44" s="54">
        <v>2</v>
      </c>
      <c r="E44" s="56">
        <v>7</v>
      </c>
      <c r="F44" s="57">
        <f t="shared" si="2"/>
        <v>0.2857142857142857</v>
      </c>
    </row>
    <row r="45" spans="2:7">
      <c r="C45" s="52" t="s">
        <v>66</v>
      </c>
      <c r="D45" s="54">
        <v>2</v>
      </c>
      <c r="E45" s="56">
        <v>7</v>
      </c>
      <c r="F45" s="57">
        <f t="shared" si="2"/>
        <v>0.2857142857142857</v>
      </c>
    </row>
    <row r="46" spans="2:7">
      <c r="C46" s="93" t="s">
        <v>67</v>
      </c>
      <c r="D46" s="93"/>
      <c r="E46" s="93"/>
      <c r="F46" s="93"/>
    </row>
    <row r="47" spans="2:7">
      <c r="B47" s="50" t="s">
        <v>60</v>
      </c>
      <c r="C47" s="49"/>
      <c r="D47" s="49"/>
      <c r="E47" s="49"/>
      <c r="F47" s="49"/>
    </row>
    <row r="48" spans="2:7" ht="18" customHeight="1">
      <c r="B48" s="47" t="s">
        <v>24</v>
      </c>
      <c r="C48" s="25"/>
      <c r="D48" s="26">
        <f>COUNTIF(D10:D40,"休")</f>
        <v>12</v>
      </c>
      <c r="E48" s="26">
        <f>COUNTIF(E18:E47,"休")+COUNTIF(E18:E47,"雨休")</f>
        <v>0</v>
      </c>
      <c r="F48" s="48"/>
    </row>
    <row r="49" spans="2:5">
      <c r="B49" s="25" t="s">
        <v>25</v>
      </c>
      <c r="C49" s="25"/>
      <c r="D49" s="26">
        <f>DAY(EOMONTH(L14,0))-COUNTIF(D10:D40,"ー")-COUNTIF(D10:D40,"夏休")-COUNTIF(D10:D40,"年末年始休")-COUNTIF(D10:D40,"工場製作")-COUNTIF(D10:D40,"その他休")</f>
        <v>28</v>
      </c>
      <c r="E49" s="26">
        <f>DAY(EOMONTH(M14,0))-COUNTIF(E10:E40,"ー")-COUNTIF(E10:E40,"夏休")-COUNTIF(E10:E40,"年末年始休")-COUNTIF(E10:E40,"工場製作")-COUNTIF(E10:E40,"その他休")</f>
        <v>31</v>
      </c>
    </row>
    <row r="50" spans="2:5">
      <c r="B50" t="s">
        <v>26</v>
      </c>
      <c r="D50" s="27">
        <f>IFERROR(D48/D49,0)</f>
        <v>0.42857142857142855</v>
      </c>
      <c r="E50" s="27">
        <f>IFERROR(E48/E49,0)</f>
        <v>0</v>
      </c>
    </row>
  </sheetData>
  <mergeCells count="1">
    <mergeCell ref="C46:F46"/>
  </mergeCells>
  <phoneticPr fontId="10"/>
  <conditionalFormatting sqref="B10:F40">
    <cfRule type="expression" dxfId="20" priority="1">
      <formula>$G10&lt;&gt;""</formula>
    </cfRule>
    <cfRule type="expression" dxfId="19" priority="2">
      <formula>$C10="日"</formula>
    </cfRule>
    <cfRule type="expression" dxfId="18" priority="3">
      <formula>$C10="土"</formula>
    </cfRule>
  </conditionalFormatting>
  <dataValidations count="1">
    <dataValidation type="list" allowBlank="1" showInputMessage="1" showErrorMessage="1" sqref="D10:E40" xr:uid="{A9B2A469-38BF-4FA5-AF04-E628711D53DE}">
      <formula1>$K$5:$K$12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colBreaks count="1" manualBreakCount="1">
    <brk id="6" max="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A270-355B-4DC4-ADBF-23D296FA7C89}">
  <sheetPr>
    <tabColor rgb="FFFF0000"/>
    <pageSetUpPr fitToPage="1"/>
  </sheetPr>
  <dimension ref="B1:L50"/>
  <sheetViews>
    <sheetView showGridLines="0" view="pageBreakPreview" zoomScale="85" zoomScaleNormal="85" zoomScaleSheetLayoutView="85" workbookViewId="0">
      <selection activeCell="E26" sqref="E26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/>
      <c r="D1" s="7"/>
      <c r="E1" s="8"/>
      <c r="F1" s="8"/>
    </row>
    <row r="2" spans="2:12">
      <c r="C2" s="41"/>
      <c r="D2" s="41"/>
    </row>
    <row r="3" spans="2:12">
      <c r="C3" s="41"/>
      <c r="D3" s="41"/>
    </row>
    <row r="4" spans="2:12">
      <c r="B4" s="9" t="s">
        <v>59</v>
      </c>
      <c r="I4" t="s">
        <v>2</v>
      </c>
      <c r="K4" s="29" t="s">
        <v>3</v>
      </c>
    </row>
    <row r="5" spans="2:12" ht="11.25" customHeight="1" thickBot="1">
      <c r="K5" s="35"/>
    </row>
    <row r="6" spans="2:12" ht="19.5" thickTop="1">
      <c r="B6" t="s">
        <v>4</v>
      </c>
      <c r="C6" s="53" t="s">
        <v>68</v>
      </c>
      <c r="I6" s="42" t="s">
        <v>41</v>
      </c>
      <c r="J6" s="28">
        <v>2026</v>
      </c>
      <c r="K6" s="29" t="s">
        <v>6</v>
      </c>
      <c r="L6" s="30">
        <f>DATE(J6,J7,1)</f>
        <v>46266</v>
      </c>
    </row>
    <row r="7" spans="2:12" ht="19.5" thickBot="1">
      <c r="B7" t="s">
        <v>7</v>
      </c>
      <c r="C7" s="53" t="s">
        <v>77</v>
      </c>
      <c r="I7" s="31" t="s">
        <v>9</v>
      </c>
      <c r="J7" s="32">
        <v>9</v>
      </c>
      <c r="K7" s="29" t="s">
        <v>10</v>
      </c>
    </row>
    <row r="8" spans="2:12" ht="19.5" customHeight="1" thickTop="1">
      <c r="B8" t="s">
        <v>11</v>
      </c>
      <c r="C8" s="53" t="s">
        <v>78</v>
      </c>
      <c r="K8" s="29" t="s">
        <v>13</v>
      </c>
    </row>
    <row r="9" spans="2:12" ht="37.5">
      <c r="B9" s="10" t="s">
        <v>14</v>
      </c>
      <c r="C9" s="11" t="s">
        <v>15</v>
      </c>
      <c r="D9" s="12" t="s">
        <v>16</v>
      </c>
      <c r="E9" s="12" t="s">
        <v>17</v>
      </c>
      <c r="F9" s="13" t="s">
        <v>18</v>
      </c>
      <c r="G9" s="14" t="s">
        <v>19</v>
      </c>
      <c r="H9" s="15"/>
      <c r="J9" s="33"/>
      <c r="K9" s="29" t="s">
        <v>20</v>
      </c>
    </row>
    <row r="10" spans="2:12" ht="18" customHeight="1">
      <c r="B10" s="16">
        <f>DATE(J6,J7,1)</f>
        <v>46266</v>
      </c>
      <c r="C10" s="17" t="str">
        <f>TEXT(B10,"aaa")</f>
        <v>火</v>
      </c>
      <c r="D10" s="18"/>
      <c r="E10" s="18"/>
      <c r="F10" s="19"/>
      <c r="G10" s="20" t="str">
        <f>IF(ISERROR(VLOOKUP(B10,祝日!$B$2:$D$75,3,0)),"",VLOOKUP(B10,祝日!$B$2:$D$75,3,0))</f>
        <v/>
      </c>
      <c r="K10" s="29" t="s">
        <v>21</v>
      </c>
    </row>
    <row r="11" spans="2:12" ht="18.75" customHeight="1">
      <c r="B11" s="16">
        <f>B10+1</f>
        <v>46267</v>
      </c>
      <c r="C11" s="17" t="str">
        <f t="shared" ref="C11:C40" si="0">TEXT(B11,"aaa")</f>
        <v>水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29" t="s">
        <v>22</v>
      </c>
    </row>
    <row r="12" spans="2:12" ht="18.75" customHeight="1">
      <c r="B12" s="16">
        <f t="shared" ref="B12:B37" si="1">B11+1</f>
        <v>46268</v>
      </c>
      <c r="C12" s="17" t="str">
        <f t="shared" si="0"/>
        <v>木</v>
      </c>
      <c r="D12" s="18"/>
      <c r="E12" s="18"/>
      <c r="F12" s="19"/>
      <c r="G12" s="20" t="str">
        <f>IF(ISERROR(VLOOKUP(B12,祝日!$B$2:$D$75,3,0)),"",VLOOKUP(B12,祝日!$B$2:$D$75,3,0))</f>
        <v/>
      </c>
      <c r="K12" s="29" t="s">
        <v>23</v>
      </c>
    </row>
    <row r="13" spans="2:12" ht="18.75" customHeight="1">
      <c r="B13" s="16">
        <f t="shared" si="1"/>
        <v>46269</v>
      </c>
      <c r="C13" s="17" t="str">
        <f t="shared" si="0"/>
        <v>金</v>
      </c>
      <c r="D13" s="18"/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46270</v>
      </c>
      <c r="C14" s="17" t="str">
        <f t="shared" si="0"/>
        <v>土</v>
      </c>
      <c r="D14" s="18" t="s">
        <v>10</v>
      </c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46271</v>
      </c>
      <c r="C15" s="17" t="str">
        <f t="shared" si="0"/>
        <v>日</v>
      </c>
      <c r="D15" s="18" t="s">
        <v>10</v>
      </c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46272</v>
      </c>
      <c r="C16" s="17" t="str">
        <f t="shared" si="0"/>
        <v>月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46273</v>
      </c>
      <c r="C17" s="17" t="str">
        <f t="shared" si="0"/>
        <v>火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46274</v>
      </c>
      <c r="C18" s="17" t="str">
        <f t="shared" si="0"/>
        <v>水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46275</v>
      </c>
      <c r="C19" s="17" t="str">
        <f t="shared" si="0"/>
        <v>木</v>
      </c>
      <c r="D19" s="18"/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46276</v>
      </c>
      <c r="C20" s="17" t="str">
        <f t="shared" si="0"/>
        <v>金</v>
      </c>
      <c r="D20" s="18"/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46277</v>
      </c>
      <c r="C21" s="17" t="str">
        <f t="shared" si="0"/>
        <v>土</v>
      </c>
      <c r="D21" s="18" t="s">
        <v>10</v>
      </c>
      <c r="E21" s="18"/>
      <c r="F21" s="19"/>
      <c r="G21" s="20" t="str">
        <f>IF(ISERROR(VLOOKUP(B21,祝日!$B$2:$D$75,3,0)),"",VLOOKUP(B21,祝日!$B$2:$D$75,3,0))</f>
        <v/>
      </c>
    </row>
    <row r="22" spans="2:9" ht="18.75" customHeight="1">
      <c r="B22" s="16">
        <f t="shared" si="1"/>
        <v>46278</v>
      </c>
      <c r="C22" s="17" t="str">
        <f t="shared" si="0"/>
        <v>日</v>
      </c>
      <c r="D22" s="18" t="s">
        <v>10</v>
      </c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46279</v>
      </c>
      <c r="C23" s="17" t="str">
        <f t="shared" si="0"/>
        <v>月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46280</v>
      </c>
      <c r="C24" s="17" t="str">
        <f t="shared" si="0"/>
        <v>火</v>
      </c>
      <c r="D24" s="18"/>
      <c r="E24" s="18"/>
      <c r="F24" s="19"/>
      <c r="G24" s="20" t="str">
        <f>IF(ISERROR(VLOOKUP(B24,祝日!$B$2:$D$75,3,0)),"",VLOOKUP(B24,祝日!$B$2:$D$75,3,0))</f>
        <v/>
      </c>
    </row>
    <row r="25" spans="2:9" ht="18.75" customHeight="1">
      <c r="B25" s="16">
        <f t="shared" si="1"/>
        <v>46281</v>
      </c>
      <c r="C25" s="17" t="str">
        <f t="shared" si="0"/>
        <v>水</v>
      </c>
      <c r="D25" s="18"/>
      <c r="E25" s="18"/>
      <c r="F25" s="19"/>
      <c r="G25" s="20" t="str">
        <f>IF(ISERROR(VLOOKUP(B25,祝日!$B$2:$D$75,3,0)),"",VLOOKUP(B25,祝日!$B$2:$D$75,3,0))</f>
        <v/>
      </c>
      <c r="I25" s="34"/>
    </row>
    <row r="26" spans="2:9" ht="18.75" customHeight="1">
      <c r="B26" s="16">
        <f t="shared" si="1"/>
        <v>46282</v>
      </c>
      <c r="C26" s="17" t="str">
        <f t="shared" si="0"/>
        <v>木</v>
      </c>
      <c r="D26" s="18"/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46283</v>
      </c>
      <c r="C27" s="17" t="str">
        <f t="shared" si="0"/>
        <v>金</v>
      </c>
      <c r="D27" s="18"/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46284</v>
      </c>
      <c r="C28" s="17" t="str">
        <f t="shared" si="0"/>
        <v>土</v>
      </c>
      <c r="D28" s="18" t="s">
        <v>10</v>
      </c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46285</v>
      </c>
      <c r="C29" s="17" t="str">
        <f t="shared" si="0"/>
        <v>日</v>
      </c>
      <c r="D29" s="18" t="s">
        <v>10</v>
      </c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46286</v>
      </c>
      <c r="C30" s="17" t="str">
        <f t="shared" si="0"/>
        <v>月</v>
      </c>
      <c r="D30" s="18" t="s">
        <v>10</v>
      </c>
      <c r="E30" s="18"/>
      <c r="F30" s="19"/>
      <c r="G30" s="20" t="str">
        <f>IF(ISERROR(VLOOKUP(B30,祝日!$B$2:$D$75,3,0)),"",VLOOKUP(B30,祝日!$B$2:$D$75,3,0))</f>
        <v>敬老の日</v>
      </c>
    </row>
    <row r="31" spans="2:9" ht="18.75" customHeight="1">
      <c r="B31" s="16">
        <f t="shared" si="1"/>
        <v>46287</v>
      </c>
      <c r="C31" s="17" t="str">
        <f t="shared" si="0"/>
        <v>火</v>
      </c>
      <c r="D31" s="18" t="s">
        <v>10</v>
      </c>
      <c r="E31" s="18"/>
      <c r="F31" s="19"/>
      <c r="G31" s="20" t="str">
        <f>IF(ISERROR(VLOOKUP(B31,祝日!$B$2:$D$75,3,0)),"",VLOOKUP(B31,祝日!$B$2:$D$75,3,0))</f>
        <v>国民の休日</v>
      </c>
    </row>
    <row r="32" spans="2:9" ht="18.75" customHeight="1">
      <c r="B32" s="16">
        <f t="shared" si="1"/>
        <v>46288</v>
      </c>
      <c r="C32" s="17" t="str">
        <f t="shared" si="0"/>
        <v>水</v>
      </c>
      <c r="D32" s="18" t="s">
        <v>10</v>
      </c>
      <c r="E32" s="18"/>
      <c r="F32" s="19"/>
      <c r="G32" s="20" t="str">
        <f>IF(ISERROR(VLOOKUP(B32,祝日!$B$2:$D$75,3,0)),"",VLOOKUP(B32,祝日!$B$2:$D$75,3,0))</f>
        <v>秋分の日</v>
      </c>
    </row>
    <row r="33" spans="2:7" ht="18.75" customHeight="1">
      <c r="B33" s="16">
        <f t="shared" si="1"/>
        <v>46289</v>
      </c>
      <c r="C33" s="17" t="str">
        <f t="shared" si="0"/>
        <v>木</v>
      </c>
      <c r="D33" s="18"/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46290</v>
      </c>
      <c r="C34" s="17" t="str">
        <f t="shared" si="0"/>
        <v>金</v>
      </c>
      <c r="D34" s="18"/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46291</v>
      </c>
      <c r="C35" s="17" t="str">
        <f t="shared" si="0"/>
        <v>土</v>
      </c>
      <c r="D35" s="18" t="s">
        <v>10</v>
      </c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46292</v>
      </c>
      <c r="C36" s="17" t="str">
        <f t="shared" si="0"/>
        <v>日</v>
      </c>
      <c r="D36" s="18" t="s">
        <v>10</v>
      </c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46293</v>
      </c>
      <c r="C37" s="17" t="str">
        <f t="shared" si="0"/>
        <v>月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46294</v>
      </c>
      <c r="C38" s="17" t="str">
        <f t="shared" si="0"/>
        <v>火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46295</v>
      </c>
      <c r="C39" s="17" t="str">
        <f t="shared" si="0"/>
        <v>水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 t="str">
        <f>IF(OR(B39="",B39=EOMONTH($B$10,0)),"",B39+1)</f>
        <v/>
      </c>
      <c r="C40" s="22" t="str">
        <f t="shared" si="0"/>
        <v/>
      </c>
      <c r="D40" s="23" t="s">
        <v>6</v>
      </c>
      <c r="E40" s="23" t="s">
        <v>6</v>
      </c>
      <c r="F40" s="24"/>
      <c r="G40" s="20" t="str">
        <f>IF(ISERROR(VLOOKUP(B40,祝日!$B$2:$D$75,3,0)),"",VLOOKUP(B40,祝日!$B$2:$D$75,3,0))</f>
        <v/>
      </c>
    </row>
    <row r="41" spans="2:7" ht="18" customHeight="1">
      <c r="B41" s="51" t="s">
        <v>61</v>
      </c>
      <c r="C41" s="52" t="s">
        <v>62</v>
      </c>
      <c r="D41" s="54">
        <v>2</v>
      </c>
      <c r="E41" s="56">
        <v>7</v>
      </c>
      <c r="F41" s="55">
        <f>IFERROR(D41/E41,"　－")</f>
        <v>0.2857142857142857</v>
      </c>
    </row>
    <row r="42" spans="2:7">
      <c r="B42" s="25"/>
      <c r="C42" s="52" t="s">
        <v>63</v>
      </c>
      <c r="D42" s="54">
        <v>2</v>
      </c>
      <c r="E42" s="56">
        <v>7</v>
      </c>
      <c r="F42" s="57">
        <f t="shared" ref="F42:F45" si="2">IFERROR(D42/E42,"　－")</f>
        <v>0.2857142857142857</v>
      </c>
    </row>
    <row r="43" spans="2:7">
      <c r="C43" s="52" t="s">
        <v>64</v>
      </c>
      <c r="D43" s="54">
        <v>2</v>
      </c>
      <c r="E43" s="56">
        <v>7</v>
      </c>
      <c r="F43" s="57">
        <f t="shared" si="2"/>
        <v>0.2857142857142857</v>
      </c>
    </row>
    <row r="44" spans="2:7">
      <c r="C44" s="52" t="s">
        <v>65</v>
      </c>
      <c r="D44" s="54">
        <v>5</v>
      </c>
      <c r="E44" s="56">
        <v>7</v>
      </c>
      <c r="F44" s="57">
        <f t="shared" si="2"/>
        <v>0.7142857142857143</v>
      </c>
    </row>
    <row r="45" spans="2:7">
      <c r="C45" s="52" t="s">
        <v>66</v>
      </c>
      <c r="D45" s="54">
        <v>0</v>
      </c>
      <c r="E45" s="56">
        <v>0</v>
      </c>
      <c r="F45" s="57" t="str">
        <f t="shared" si="2"/>
        <v>　－</v>
      </c>
    </row>
    <row r="46" spans="2:7">
      <c r="C46" s="93" t="s">
        <v>67</v>
      </c>
      <c r="D46" s="93"/>
      <c r="E46" s="93"/>
      <c r="F46" s="93"/>
    </row>
    <row r="47" spans="2:7">
      <c r="B47" s="50" t="s">
        <v>60</v>
      </c>
      <c r="C47" s="49"/>
      <c r="D47" s="49"/>
      <c r="E47" s="49"/>
      <c r="F47" s="49"/>
    </row>
    <row r="48" spans="2:7" ht="18" customHeight="1">
      <c r="B48" s="47" t="s">
        <v>24</v>
      </c>
      <c r="C48" s="25"/>
      <c r="D48" s="26">
        <f>COUNTIF(D10:D40,"休")</f>
        <v>11</v>
      </c>
      <c r="E48" s="26">
        <f>COUNTIF(E18:E47,"休")+COUNTIF(E18:E47,"雨休")</f>
        <v>0</v>
      </c>
      <c r="F48" s="48"/>
    </row>
    <row r="49" spans="2:5">
      <c r="B49" s="25" t="s">
        <v>25</v>
      </c>
      <c r="C49" s="25"/>
      <c r="D49" s="26">
        <f>DAY(EOMONTH(L14,0))-COUNTIF(D10:D40,"ー")-COUNTIF(D10:D40,"夏休")-COUNTIF(D10:D40,"年末年始休")-COUNTIF(D10:D40,"工場製作")-COUNTIF(D10:D40,"その他休")</f>
        <v>30</v>
      </c>
      <c r="E49" s="26">
        <f>DAY(EOMONTH(M14,0))-COUNTIF(E10:E40,"ー")-COUNTIF(E10:E40,"夏休")-COUNTIF(E10:E40,"年末年始休")-COUNTIF(E10:E40,"工場製作")-COUNTIF(E10:E40,"その他休")</f>
        <v>30</v>
      </c>
    </row>
    <row r="50" spans="2:5">
      <c r="B50" t="s">
        <v>26</v>
      </c>
      <c r="D50" s="27">
        <f>IFERROR(D48/D49,0)</f>
        <v>0.36666666666666664</v>
      </c>
      <c r="E50" s="27">
        <f>IFERROR(E48/E49,0)</f>
        <v>0</v>
      </c>
    </row>
  </sheetData>
  <mergeCells count="1">
    <mergeCell ref="C46:F46"/>
  </mergeCells>
  <phoneticPr fontId="10"/>
  <conditionalFormatting sqref="B10:F40">
    <cfRule type="expression" dxfId="17" priority="1">
      <formula>$G10&lt;&gt;""</formula>
    </cfRule>
    <cfRule type="expression" dxfId="16" priority="2">
      <formula>$C10="日"</formula>
    </cfRule>
    <cfRule type="expression" dxfId="15" priority="3">
      <formula>$C10="土"</formula>
    </cfRule>
  </conditionalFormatting>
  <dataValidations count="1">
    <dataValidation type="list" allowBlank="1" showInputMessage="1" showErrorMessage="1" sqref="D10:E40" xr:uid="{E5A7540D-0E5C-4CC8-BADB-4E2FF3E5610F}">
      <formula1>$K$5:$K$12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colBreaks count="1" manualBreakCount="1">
    <brk id="6" max="4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E881-1F57-4E0B-B8E4-023F7ACA2697}">
  <sheetPr>
    <tabColor rgb="FFFF0000"/>
    <pageSetUpPr fitToPage="1"/>
  </sheetPr>
  <dimension ref="B1:L50"/>
  <sheetViews>
    <sheetView showGridLines="0" view="pageBreakPreview" topLeftCell="A28" zoomScale="85" zoomScaleNormal="85" zoomScaleSheetLayoutView="85" workbookViewId="0">
      <selection activeCell="E44" sqref="E44"/>
    </sheetView>
  </sheetViews>
  <sheetFormatPr defaultColWidth="9" defaultRowHeight="18.75"/>
  <cols>
    <col min="1" max="1" width="5.625" customWidth="1"/>
    <col min="2" max="2" width="14.375" customWidth="1"/>
    <col min="3" max="3" width="6.875" customWidth="1"/>
    <col min="4" max="4" width="15.5" customWidth="1"/>
    <col min="5" max="5" width="15.625" customWidth="1"/>
    <col min="6" max="6" width="30.625" customWidth="1"/>
    <col min="7" max="7" width="11" customWidth="1"/>
    <col min="8" max="8" width="6.5" customWidth="1"/>
    <col min="9" max="9" width="9.375" customWidth="1"/>
    <col min="10" max="10" width="10.25" customWidth="1"/>
    <col min="11" max="11" width="9" customWidth="1"/>
    <col min="12" max="12" width="10.75" customWidth="1"/>
    <col min="15" max="15" width="9.375" customWidth="1"/>
  </cols>
  <sheetData>
    <row r="1" spans="2:12">
      <c r="C1" s="7"/>
      <c r="D1" s="7"/>
      <c r="E1" s="8"/>
      <c r="F1" s="8"/>
    </row>
    <row r="2" spans="2:12">
      <c r="C2" s="41"/>
      <c r="D2" s="41"/>
    </row>
    <row r="3" spans="2:12">
      <c r="C3" s="41"/>
      <c r="D3" s="41"/>
    </row>
    <row r="4" spans="2:12">
      <c r="B4" s="9" t="s">
        <v>59</v>
      </c>
      <c r="I4" t="s">
        <v>2</v>
      </c>
      <c r="K4" s="29" t="s">
        <v>3</v>
      </c>
    </row>
    <row r="5" spans="2:12" ht="11.25" customHeight="1" thickBot="1">
      <c r="K5" s="35"/>
    </row>
    <row r="6" spans="2:12" ht="19.5" thickTop="1">
      <c r="B6" t="s">
        <v>4</v>
      </c>
      <c r="C6" s="53" t="s">
        <v>68</v>
      </c>
      <c r="I6" s="42" t="s">
        <v>41</v>
      </c>
      <c r="J6" s="28">
        <v>2026</v>
      </c>
      <c r="K6" s="29" t="s">
        <v>6</v>
      </c>
      <c r="L6" s="30">
        <f>DATE(J6,J7,1)</f>
        <v>46296</v>
      </c>
    </row>
    <row r="7" spans="2:12" ht="19.5" thickBot="1">
      <c r="B7" t="s">
        <v>7</v>
      </c>
      <c r="C7" s="53" t="s">
        <v>77</v>
      </c>
      <c r="I7" s="31" t="s">
        <v>9</v>
      </c>
      <c r="J7" s="32">
        <v>10</v>
      </c>
      <c r="K7" s="29" t="s">
        <v>10</v>
      </c>
    </row>
    <row r="8" spans="2:12" ht="19.5" customHeight="1" thickTop="1">
      <c r="B8" t="s">
        <v>11</v>
      </c>
      <c r="C8" s="53" t="s">
        <v>78</v>
      </c>
      <c r="K8" s="29" t="s">
        <v>13</v>
      </c>
    </row>
    <row r="9" spans="2:12" ht="37.5">
      <c r="B9" s="10" t="s">
        <v>14</v>
      </c>
      <c r="C9" s="11" t="s">
        <v>15</v>
      </c>
      <c r="D9" s="12" t="s">
        <v>16</v>
      </c>
      <c r="E9" s="12" t="s">
        <v>17</v>
      </c>
      <c r="F9" s="13" t="s">
        <v>18</v>
      </c>
      <c r="G9" s="14" t="s">
        <v>19</v>
      </c>
      <c r="H9" s="15"/>
      <c r="J9" s="33"/>
      <c r="K9" s="29" t="s">
        <v>20</v>
      </c>
    </row>
    <row r="10" spans="2:12" ht="18" customHeight="1">
      <c r="B10" s="16">
        <f>DATE(J6,J7,1)</f>
        <v>46296</v>
      </c>
      <c r="C10" s="17" t="str">
        <f>TEXT(B10,"aaa")</f>
        <v>木</v>
      </c>
      <c r="D10" s="18"/>
      <c r="E10" s="18"/>
      <c r="F10" s="19"/>
      <c r="G10" s="20" t="str">
        <f>IF(ISERROR(VLOOKUP(B10,祝日!$B$2:$D$75,3,0)),"",VLOOKUP(B10,祝日!$B$2:$D$75,3,0))</f>
        <v/>
      </c>
      <c r="K10" s="29" t="s">
        <v>21</v>
      </c>
    </row>
    <row r="11" spans="2:12" ht="18.75" customHeight="1">
      <c r="B11" s="16">
        <f>B10+1</f>
        <v>46297</v>
      </c>
      <c r="C11" s="17" t="str">
        <f t="shared" ref="C11:C40" si="0">TEXT(B11,"aaa")</f>
        <v>金</v>
      </c>
      <c r="D11" s="18"/>
      <c r="E11" s="18"/>
      <c r="F11" s="19"/>
      <c r="G11" s="20" t="str">
        <f>IF(ISERROR(VLOOKUP(B11,祝日!$B$2:$D$75,3,0)),"",VLOOKUP(B11,祝日!$B$2:$D$75,3,0))</f>
        <v/>
      </c>
      <c r="I11" s="15"/>
      <c r="K11" s="29" t="s">
        <v>22</v>
      </c>
    </row>
    <row r="12" spans="2:12" ht="18.75" customHeight="1">
      <c r="B12" s="16">
        <f t="shared" ref="B12:B37" si="1">B11+1</f>
        <v>46298</v>
      </c>
      <c r="C12" s="17" t="str">
        <f t="shared" si="0"/>
        <v>土</v>
      </c>
      <c r="D12" s="18" t="s">
        <v>10</v>
      </c>
      <c r="E12" s="18"/>
      <c r="F12" s="19"/>
      <c r="G12" s="20" t="str">
        <f>IF(ISERROR(VLOOKUP(B12,祝日!$B$2:$D$75,3,0)),"",VLOOKUP(B12,祝日!$B$2:$D$75,3,0))</f>
        <v/>
      </c>
      <c r="K12" s="29" t="s">
        <v>23</v>
      </c>
    </row>
    <row r="13" spans="2:12" ht="18.75" customHeight="1">
      <c r="B13" s="16">
        <f t="shared" si="1"/>
        <v>46299</v>
      </c>
      <c r="C13" s="17" t="str">
        <f t="shared" si="0"/>
        <v>日</v>
      </c>
      <c r="D13" s="18" t="s">
        <v>10</v>
      </c>
      <c r="E13" s="18"/>
      <c r="F13" s="19"/>
      <c r="G13" s="20" t="str">
        <f>IF(ISERROR(VLOOKUP(B13,祝日!$B$2:$D$75,3,0)),"",VLOOKUP(B13,祝日!$B$2:$D$75,3,0))</f>
        <v/>
      </c>
    </row>
    <row r="14" spans="2:12" ht="18.75" customHeight="1">
      <c r="B14" s="16">
        <f t="shared" si="1"/>
        <v>46300</v>
      </c>
      <c r="C14" s="17" t="str">
        <f t="shared" si="0"/>
        <v>月</v>
      </c>
      <c r="D14" s="18"/>
      <c r="E14" s="18"/>
      <c r="F14" s="19"/>
      <c r="G14" s="20" t="str">
        <f>IF(ISERROR(VLOOKUP(B14,祝日!$B$2:$D$75,3,0)),"",VLOOKUP(B14,祝日!$B$2:$D$75,3,0))</f>
        <v/>
      </c>
    </row>
    <row r="15" spans="2:12" ht="18.75" customHeight="1">
      <c r="B15" s="16">
        <f t="shared" si="1"/>
        <v>46301</v>
      </c>
      <c r="C15" s="17" t="str">
        <f t="shared" si="0"/>
        <v>火</v>
      </c>
      <c r="D15" s="18"/>
      <c r="E15" s="18"/>
      <c r="F15" s="19"/>
      <c r="G15" s="20" t="str">
        <f>IF(ISERROR(VLOOKUP(B15,祝日!$B$2:$D$75,3,0)),"",VLOOKUP(B15,祝日!$B$2:$D$75,3,0))</f>
        <v/>
      </c>
    </row>
    <row r="16" spans="2:12" ht="18.75" customHeight="1">
      <c r="B16" s="16">
        <f t="shared" si="1"/>
        <v>46302</v>
      </c>
      <c r="C16" s="17" t="str">
        <f t="shared" si="0"/>
        <v>水</v>
      </c>
      <c r="D16" s="18"/>
      <c r="E16" s="18"/>
      <c r="F16" s="19"/>
      <c r="G16" s="20" t="str">
        <f>IF(ISERROR(VLOOKUP(B16,祝日!$B$2:$D$75,3,0)),"",VLOOKUP(B16,祝日!$B$2:$D$75,3,0))</f>
        <v/>
      </c>
    </row>
    <row r="17" spans="2:9" ht="18.75" customHeight="1">
      <c r="B17" s="16">
        <f t="shared" si="1"/>
        <v>46303</v>
      </c>
      <c r="C17" s="17" t="str">
        <f t="shared" si="0"/>
        <v>木</v>
      </c>
      <c r="D17" s="18"/>
      <c r="E17" s="18"/>
      <c r="F17" s="19"/>
      <c r="G17" s="20" t="str">
        <f>IF(ISERROR(VLOOKUP(B17,祝日!$B$2:$D$75,3,0)),"",VLOOKUP(B17,祝日!$B$2:$D$75,3,0))</f>
        <v/>
      </c>
    </row>
    <row r="18" spans="2:9" ht="18.75" customHeight="1">
      <c r="B18" s="16">
        <f t="shared" si="1"/>
        <v>46304</v>
      </c>
      <c r="C18" s="17" t="str">
        <f t="shared" si="0"/>
        <v>金</v>
      </c>
      <c r="D18" s="18"/>
      <c r="E18" s="18"/>
      <c r="F18" s="19"/>
      <c r="G18" s="20" t="str">
        <f>IF(ISERROR(VLOOKUP(B18,祝日!$B$2:$D$75,3,0)),"",VLOOKUP(B18,祝日!$B$2:$D$75,3,0))</f>
        <v/>
      </c>
    </row>
    <row r="19" spans="2:9" ht="18.75" customHeight="1">
      <c r="B19" s="16">
        <f t="shared" si="1"/>
        <v>46305</v>
      </c>
      <c r="C19" s="17" t="str">
        <f t="shared" si="0"/>
        <v>土</v>
      </c>
      <c r="D19" s="18" t="s">
        <v>10</v>
      </c>
      <c r="E19" s="18"/>
      <c r="F19" s="19"/>
      <c r="G19" s="20" t="str">
        <f>IF(ISERROR(VLOOKUP(B19,祝日!$B$2:$D$75,3,0)),"",VLOOKUP(B19,祝日!$B$2:$D$75,3,0))</f>
        <v/>
      </c>
    </row>
    <row r="20" spans="2:9" ht="18.75" customHeight="1">
      <c r="B20" s="16">
        <f t="shared" si="1"/>
        <v>46306</v>
      </c>
      <c r="C20" s="17" t="str">
        <f t="shared" si="0"/>
        <v>日</v>
      </c>
      <c r="D20" s="18" t="s">
        <v>10</v>
      </c>
      <c r="E20" s="18"/>
      <c r="F20" s="19"/>
      <c r="G20" s="20" t="str">
        <f>IF(ISERROR(VLOOKUP(B20,祝日!$B$2:$D$75,3,0)),"",VLOOKUP(B20,祝日!$B$2:$D$75,3,0))</f>
        <v/>
      </c>
    </row>
    <row r="21" spans="2:9" ht="18.75" customHeight="1">
      <c r="B21" s="16">
        <f t="shared" si="1"/>
        <v>46307</v>
      </c>
      <c r="C21" s="17" t="str">
        <f t="shared" si="0"/>
        <v>月</v>
      </c>
      <c r="D21" s="18" t="s">
        <v>10</v>
      </c>
      <c r="E21" s="18"/>
      <c r="F21" s="19"/>
      <c r="G21" s="20" t="str">
        <f>IF(ISERROR(VLOOKUP(B21,祝日!$B$2:$D$75,3,0)),"",VLOOKUP(B21,祝日!$B$2:$D$75,3,0))</f>
        <v>スポーツの日</v>
      </c>
    </row>
    <row r="22" spans="2:9" ht="18.75" customHeight="1">
      <c r="B22" s="16">
        <f t="shared" si="1"/>
        <v>46308</v>
      </c>
      <c r="C22" s="17" t="str">
        <f t="shared" si="0"/>
        <v>火</v>
      </c>
      <c r="D22" s="18"/>
      <c r="E22" s="18"/>
      <c r="F22" s="19"/>
      <c r="G22" s="20" t="str">
        <f>IF(ISERROR(VLOOKUP(B22,祝日!$B$2:$D$75,3,0)),"",VLOOKUP(B22,祝日!$B$2:$D$75,3,0))</f>
        <v/>
      </c>
    </row>
    <row r="23" spans="2:9" ht="18.75" customHeight="1">
      <c r="B23" s="16">
        <f t="shared" si="1"/>
        <v>46309</v>
      </c>
      <c r="C23" s="17" t="str">
        <f t="shared" si="0"/>
        <v>水</v>
      </c>
      <c r="D23" s="18"/>
      <c r="E23" s="18"/>
      <c r="F23" s="19"/>
      <c r="G23" s="20" t="str">
        <f>IF(ISERROR(VLOOKUP(B23,祝日!$B$2:$D$75,3,0)),"",VLOOKUP(B23,祝日!$B$2:$D$75,3,0))</f>
        <v/>
      </c>
    </row>
    <row r="24" spans="2:9" ht="18.75" customHeight="1">
      <c r="B24" s="16">
        <f t="shared" si="1"/>
        <v>46310</v>
      </c>
      <c r="C24" s="17" t="str">
        <f t="shared" si="0"/>
        <v>木</v>
      </c>
      <c r="D24" s="18"/>
      <c r="E24" s="18"/>
      <c r="F24" s="19"/>
      <c r="G24" s="20" t="str">
        <f>IF(ISERROR(VLOOKUP(B24,祝日!$B$2:$D$75,3,0)),"",VLOOKUP(B24,祝日!$B$2:$D$75,3,0))</f>
        <v/>
      </c>
    </row>
    <row r="25" spans="2:9" ht="18.75" customHeight="1">
      <c r="B25" s="16">
        <f t="shared" si="1"/>
        <v>46311</v>
      </c>
      <c r="C25" s="17" t="str">
        <f t="shared" si="0"/>
        <v>金</v>
      </c>
      <c r="D25" s="18"/>
      <c r="E25" s="18"/>
      <c r="F25" s="19"/>
      <c r="G25" s="20" t="str">
        <f>IF(ISERROR(VLOOKUP(B25,祝日!$B$2:$D$75,3,0)),"",VLOOKUP(B25,祝日!$B$2:$D$75,3,0))</f>
        <v/>
      </c>
      <c r="I25" s="34"/>
    </row>
    <row r="26" spans="2:9" ht="18.75" customHeight="1">
      <c r="B26" s="16">
        <f t="shared" si="1"/>
        <v>46312</v>
      </c>
      <c r="C26" s="17" t="str">
        <f t="shared" si="0"/>
        <v>土</v>
      </c>
      <c r="D26" s="18" t="s">
        <v>10</v>
      </c>
      <c r="E26" s="18"/>
      <c r="F26" s="19"/>
      <c r="G26" s="20" t="str">
        <f>IF(ISERROR(VLOOKUP(B26,祝日!$B$2:$D$75,3,0)),"",VLOOKUP(B26,祝日!$B$2:$D$75,3,0))</f>
        <v/>
      </c>
    </row>
    <row r="27" spans="2:9" ht="18.75" customHeight="1">
      <c r="B27" s="16">
        <f t="shared" si="1"/>
        <v>46313</v>
      </c>
      <c r="C27" s="17" t="str">
        <f t="shared" si="0"/>
        <v>日</v>
      </c>
      <c r="D27" s="18" t="s">
        <v>10</v>
      </c>
      <c r="E27" s="18"/>
      <c r="F27" s="19"/>
      <c r="G27" s="20" t="str">
        <f>IF(ISERROR(VLOOKUP(B27,祝日!$B$2:$D$75,3,0)),"",VLOOKUP(B27,祝日!$B$2:$D$75,3,0))</f>
        <v/>
      </c>
    </row>
    <row r="28" spans="2:9" ht="18.75" customHeight="1">
      <c r="B28" s="16">
        <f t="shared" si="1"/>
        <v>46314</v>
      </c>
      <c r="C28" s="17" t="str">
        <f t="shared" si="0"/>
        <v>月</v>
      </c>
      <c r="D28" s="18"/>
      <c r="E28" s="18"/>
      <c r="F28" s="19"/>
      <c r="G28" s="20" t="str">
        <f>IF(ISERROR(VLOOKUP(B28,祝日!$B$2:$D$75,3,0)),"",VLOOKUP(B28,祝日!$B$2:$D$75,3,0))</f>
        <v/>
      </c>
    </row>
    <row r="29" spans="2:9" ht="18.75" customHeight="1">
      <c r="B29" s="16">
        <f t="shared" si="1"/>
        <v>46315</v>
      </c>
      <c r="C29" s="17" t="str">
        <f t="shared" si="0"/>
        <v>火</v>
      </c>
      <c r="D29" s="18"/>
      <c r="E29" s="18"/>
      <c r="F29" s="19"/>
      <c r="G29" s="20" t="str">
        <f>IF(ISERROR(VLOOKUP(B29,祝日!$B$2:$D$75,3,0)),"",VLOOKUP(B29,祝日!$B$2:$D$75,3,0))</f>
        <v/>
      </c>
    </row>
    <row r="30" spans="2:9" ht="18.75" customHeight="1">
      <c r="B30" s="16">
        <f t="shared" si="1"/>
        <v>46316</v>
      </c>
      <c r="C30" s="17" t="str">
        <f t="shared" si="0"/>
        <v>水</v>
      </c>
      <c r="D30" s="18"/>
      <c r="E30" s="18"/>
      <c r="F30" s="19"/>
      <c r="G30" s="20" t="str">
        <f>IF(ISERROR(VLOOKUP(B30,祝日!$B$2:$D$75,3,0)),"",VLOOKUP(B30,祝日!$B$2:$D$75,3,0))</f>
        <v/>
      </c>
    </row>
    <row r="31" spans="2:9" ht="18.75" customHeight="1">
      <c r="B31" s="16">
        <f t="shared" si="1"/>
        <v>46317</v>
      </c>
      <c r="C31" s="17" t="str">
        <f t="shared" si="0"/>
        <v>木</v>
      </c>
      <c r="D31" s="18"/>
      <c r="E31" s="18"/>
      <c r="F31" s="19"/>
      <c r="G31" s="20" t="str">
        <f>IF(ISERROR(VLOOKUP(B31,祝日!$B$2:$D$75,3,0)),"",VLOOKUP(B31,祝日!$B$2:$D$75,3,0))</f>
        <v/>
      </c>
    </row>
    <row r="32" spans="2:9" ht="18.75" customHeight="1">
      <c r="B32" s="16">
        <f t="shared" si="1"/>
        <v>46318</v>
      </c>
      <c r="C32" s="17" t="str">
        <f t="shared" si="0"/>
        <v>金</v>
      </c>
      <c r="D32" s="18"/>
      <c r="E32" s="18"/>
      <c r="F32" s="19"/>
      <c r="G32" s="20" t="str">
        <f>IF(ISERROR(VLOOKUP(B32,祝日!$B$2:$D$75,3,0)),"",VLOOKUP(B32,祝日!$B$2:$D$75,3,0))</f>
        <v/>
      </c>
    </row>
    <row r="33" spans="2:7" ht="18.75" customHeight="1">
      <c r="B33" s="16">
        <f t="shared" si="1"/>
        <v>46319</v>
      </c>
      <c r="C33" s="17" t="str">
        <f t="shared" si="0"/>
        <v>土</v>
      </c>
      <c r="D33" s="18" t="s">
        <v>10</v>
      </c>
      <c r="E33" s="18"/>
      <c r="F33" s="19"/>
      <c r="G33" s="20" t="str">
        <f>IF(ISERROR(VLOOKUP(B33,祝日!$B$2:$D$75,3,0)),"",VLOOKUP(B33,祝日!$B$2:$D$75,3,0))</f>
        <v/>
      </c>
    </row>
    <row r="34" spans="2:7" ht="18.75" customHeight="1">
      <c r="B34" s="16">
        <f t="shared" si="1"/>
        <v>46320</v>
      </c>
      <c r="C34" s="17" t="str">
        <f t="shared" si="0"/>
        <v>日</v>
      </c>
      <c r="D34" s="18" t="s">
        <v>10</v>
      </c>
      <c r="E34" s="18"/>
      <c r="F34" s="19"/>
      <c r="G34" s="20" t="str">
        <f>IF(ISERROR(VLOOKUP(B34,祝日!$B$2:$D$75,3,0)),"",VLOOKUP(B34,祝日!$B$2:$D$75,3,0))</f>
        <v/>
      </c>
    </row>
    <row r="35" spans="2:7" ht="18.75" customHeight="1">
      <c r="B35" s="16">
        <f t="shared" si="1"/>
        <v>46321</v>
      </c>
      <c r="C35" s="17" t="str">
        <f t="shared" si="0"/>
        <v>月</v>
      </c>
      <c r="D35" s="18"/>
      <c r="E35" s="18"/>
      <c r="F35" s="19"/>
      <c r="G35" s="20" t="str">
        <f>IF(ISERROR(VLOOKUP(B35,祝日!$B$2:$D$75,3,0)),"",VLOOKUP(B35,祝日!$B$2:$D$75,3,0))</f>
        <v/>
      </c>
    </row>
    <row r="36" spans="2:7" ht="18.75" customHeight="1">
      <c r="B36" s="16">
        <f t="shared" si="1"/>
        <v>46322</v>
      </c>
      <c r="C36" s="17" t="str">
        <f t="shared" si="0"/>
        <v>火</v>
      </c>
      <c r="D36" s="18"/>
      <c r="E36" s="18"/>
      <c r="F36" s="19"/>
      <c r="G36" s="20" t="str">
        <f>IF(ISERROR(VLOOKUP(B36,祝日!$B$2:$D$75,3,0)),"",VLOOKUP(B36,祝日!$B$2:$D$75,3,0))</f>
        <v/>
      </c>
    </row>
    <row r="37" spans="2:7" ht="18.75" customHeight="1">
      <c r="B37" s="16">
        <f t="shared" si="1"/>
        <v>46323</v>
      </c>
      <c r="C37" s="17" t="str">
        <f t="shared" si="0"/>
        <v>水</v>
      </c>
      <c r="D37" s="18"/>
      <c r="E37" s="18"/>
      <c r="F37" s="19"/>
      <c r="G37" s="20" t="str">
        <f>IF(ISERROR(VLOOKUP(B37,祝日!$B$2:$D$75,3,0)),"",VLOOKUP(B37,祝日!$B$2:$D$75,3,0))</f>
        <v/>
      </c>
    </row>
    <row r="38" spans="2:7" ht="18.75" customHeight="1">
      <c r="B38" s="16">
        <f>IF(B37=EOMONTH($B$10,0),"",B37+1)</f>
        <v>46324</v>
      </c>
      <c r="C38" s="17" t="str">
        <f t="shared" si="0"/>
        <v>木</v>
      </c>
      <c r="D38" s="18"/>
      <c r="E38" s="18"/>
      <c r="F38" s="19"/>
      <c r="G38" s="20" t="str">
        <f>IF(ISERROR(VLOOKUP(B38,祝日!$B$2:$D$75,3,0)),"",VLOOKUP(B38,祝日!$B$2:$D$75,3,0))</f>
        <v/>
      </c>
    </row>
    <row r="39" spans="2:7" ht="18.75" customHeight="1">
      <c r="B39" s="16">
        <f>IF(OR(B38="",B38=EOMONTH($B$10,0)),"",B38+1)</f>
        <v>46325</v>
      </c>
      <c r="C39" s="17" t="str">
        <f t="shared" si="0"/>
        <v>金</v>
      </c>
      <c r="D39" s="18"/>
      <c r="E39" s="18"/>
      <c r="F39" s="19"/>
      <c r="G39" s="20" t="str">
        <f>IF(ISERROR(VLOOKUP(B39,祝日!$B$2:$D$75,3,0)),"",VLOOKUP(B39,祝日!$B$2:$D$75,3,0))</f>
        <v/>
      </c>
    </row>
    <row r="40" spans="2:7" ht="18.75" customHeight="1">
      <c r="B40" s="21">
        <f>IF(OR(B39="",B39=EOMONTH($B$10,0)),"",B39+1)</f>
        <v>46326</v>
      </c>
      <c r="C40" s="22" t="str">
        <f t="shared" si="0"/>
        <v>土</v>
      </c>
      <c r="D40" s="23" t="s">
        <v>10</v>
      </c>
      <c r="E40" s="23"/>
      <c r="F40" s="24"/>
      <c r="G40" s="20" t="str">
        <f>IF(ISERROR(VLOOKUP(B40,祝日!$B$2:$D$75,3,0)),"",VLOOKUP(B40,祝日!$B$2:$D$75,3,0))</f>
        <v/>
      </c>
    </row>
    <row r="41" spans="2:7" ht="18" customHeight="1">
      <c r="B41" s="51" t="s">
        <v>61</v>
      </c>
      <c r="C41" s="52" t="s">
        <v>62</v>
      </c>
      <c r="D41" s="54">
        <v>2</v>
      </c>
      <c r="E41" s="56">
        <v>7</v>
      </c>
      <c r="F41" s="55">
        <f>IFERROR(D41/E41,"　－")</f>
        <v>0.2857142857142857</v>
      </c>
    </row>
    <row r="42" spans="2:7">
      <c r="B42" s="25"/>
      <c r="C42" s="52" t="s">
        <v>63</v>
      </c>
      <c r="D42" s="54">
        <v>2</v>
      </c>
      <c r="E42" s="56">
        <v>7</v>
      </c>
      <c r="F42" s="57">
        <f t="shared" ref="F42:F45" si="2">IFERROR(D42/E42,"　－")</f>
        <v>0.2857142857142857</v>
      </c>
    </row>
    <row r="43" spans="2:7">
      <c r="C43" s="52" t="s">
        <v>64</v>
      </c>
      <c r="D43" s="54">
        <v>3</v>
      </c>
      <c r="E43" s="56">
        <v>7</v>
      </c>
      <c r="F43" s="57">
        <f t="shared" si="2"/>
        <v>0.42857142857142855</v>
      </c>
    </row>
    <row r="44" spans="2:7">
      <c r="C44" s="52" t="s">
        <v>65</v>
      </c>
      <c r="D44" s="54">
        <v>2</v>
      </c>
      <c r="E44" s="56">
        <v>7</v>
      </c>
      <c r="F44" s="57">
        <f t="shared" si="2"/>
        <v>0.2857142857142857</v>
      </c>
    </row>
    <row r="45" spans="2:7">
      <c r="C45" s="52" t="s">
        <v>66</v>
      </c>
      <c r="D45" s="54">
        <v>0</v>
      </c>
      <c r="E45" s="56">
        <v>0</v>
      </c>
      <c r="F45" s="57" t="str">
        <f t="shared" si="2"/>
        <v>　－</v>
      </c>
    </row>
    <row r="46" spans="2:7">
      <c r="C46" s="93" t="s">
        <v>67</v>
      </c>
      <c r="D46" s="93"/>
      <c r="E46" s="93"/>
      <c r="F46" s="93"/>
    </row>
    <row r="47" spans="2:7">
      <c r="B47" s="50" t="s">
        <v>60</v>
      </c>
      <c r="C47" s="49"/>
      <c r="D47" s="49"/>
      <c r="E47" s="49"/>
      <c r="F47" s="49"/>
    </row>
    <row r="48" spans="2:7" ht="18" customHeight="1">
      <c r="B48" s="47" t="s">
        <v>24</v>
      </c>
      <c r="C48" s="25"/>
      <c r="D48" s="26">
        <f>COUNTIF(D10:D40,"休")</f>
        <v>10</v>
      </c>
      <c r="E48" s="26">
        <f>COUNTIF(E18:E47,"休")+COUNTIF(E18:E47,"雨休")</f>
        <v>0</v>
      </c>
      <c r="F48" s="48"/>
    </row>
    <row r="49" spans="2:5">
      <c r="B49" s="25" t="s">
        <v>25</v>
      </c>
      <c r="C49" s="25"/>
      <c r="D49" s="26">
        <f>DAY(EOMONTH(L14,0))-COUNTIF(D10:D40,"ー")-COUNTIF(D10:D40,"夏休")-COUNTIF(D10:D40,"年末年始休")-COUNTIF(D10:D40,"工場製作")-COUNTIF(D10:D40,"その他休")</f>
        <v>31</v>
      </c>
      <c r="E49" s="26">
        <f>DAY(EOMONTH(M14,0))-COUNTIF(E10:E40,"ー")-COUNTIF(E10:E40,"夏休")-COUNTIF(E10:E40,"年末年始休")-COUNTIF(E10:E40,"工場製作")-COUNTIF(E10:E40,"その他休")</f>
        <v>31</v>
      </c>
    </row>
    <row r="50" spans="2:5">
      <c r="B50" t="s">
        <v>26</v>
      </c>
      <c r="D50" s="27">
        <f>IFERROR(D48/D49,0)</f>
        <v>0.32258064516129031</v>
      </c>
      <c r="E50" s="27">
        <f>IFERROR(E48/E49,0)</f>
        <v>0</v>
      </c>
    </row>
  </sheetData>
  <mergeCells count="1">
    <mergeCell ref="C46:F46"/>
  </mergeCells>
  <phoneticPr fontId="10"/>
  <conditionalFormatting sqref="B10:F40">
    <cfRule type="expression" dxfId="14" priority="1">
      <formula>$G10&lt;&gt;""</formula>
    </cfRule>
    <cfRule type="expression" dxfId="13" priority="2">
      <formula>$C10="日"</formula>
    </cfRule>
    <cfRule type="expression" dxfId="12" priority="3">
      <formula>$C10="土"</formula>
    </cfRule>
  </conditionalFormatting>
  <dataValidations count="1">
    <dataValidation type="list" allowBlank="1" showInputMessage="1" showErrorMessage="1" sqref="D10:E40" xr:uid="{58F42D4B-AC0B-4BF7-95AA-9B941F829216}">
      <formula1>$K$5:$K$12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colBreaks count="1" manualBreakCount="1">
    <brk id="6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記載例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</vt:lpstr>
      <vt:lpstr>'10月'!Print_Area</vt:lpstr>
      <vt:lpstr>'11月'!Print_Area</vt:lpstr>
      <vt:lpstr>'12月'!Print_Area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2024-09-23T23:29:35Z</dcterms:created>
  <dcterms:modified xsi:type="dcterms:W3CDTF">2026-03-25T03:55:40Z</dcterms:modified>
</cp:coreProperties>
</file>